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ocsNData\Cool Stuff\Game Downloads\Full Thrust\Spreadsheets\"/>
    </mc:Choice>
  </mc:AlternateContent>
  <xr:revisionPtr revIDLastSave="0" documentId="13_ncr:1_{FB671AF2-0D1B-4BDE-8E06-604B3E6F4303}" xr6:coauthVersionLast="47" xr6:coauthVersionMax="47" xr10:uidLastSave="{00000000-0000-0000-0000-000000000000}"/>
  <bookViews>
    <workbookView xWindow="-120" yWindow="-120" windowWidth="29040" windowHeight="15720" xr2:uid="{E9AA58CE-D891-4DA1-B373-C5D412DF793F}"/>
  </bookViews>
  <sheets>
    <sheet name="Build Fight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6" i="1" l="1"/>
  <c r="N16" i="1"/>
  <c r="O27" i="1" l="1"/>
  <c r="N27" i="1"/>
  <c r="O26" i="1"/>
  <c r="N26" i="1"/>
  <c r="C30" i="1"/>
  <c r="O25" i="1"/>
  <c r="N25" i="1"/>
  <c r="D29" i="1"/>
  <c r="C29" i="1"/>
  <c r="O24" i="1"/>
  <c r="N24" i="1"/>
  <c r="D28" i="1"/>
  <c r="C28" i="1"/>
  <c r="O23" i="1"/>
  <c r="N23" i="1"/>
  <c r="D27" i="1"/>
  <c r="C27" i="1"/>
  <c r="O22" i="1"/>
  <c r="N22" i="1"/>
  <c r="D24" i="1"/>
  <c r="O19" i="1"/>
  <c r="N19" i="1"/>
  <c r="D23" i="1"/>
  <c r="O18" i="1"/>
  <c r="N18" i="1"/>
  <c r="D22" i="1"/>
  <c r="D21" i="1"/>
  <c r="O17" i="1"/>
  <c r="N17" i="1"/>
  <c r="O15" i="1"/>
  <c r="N15" i="1"/>
  <c r="O14" i="1"/>
  <c r="N14" i="1"/>
  <c r="D18" i="1"/>
  <c r="C18" i="1"/>
  <c r="N13" i="1"/>
  <c r="D17" i="1"/>
  <c r="C17" i="1"/>
  <c r="M12" i="1"/>
  <c r="D14" i="1"/>
  <c r="C14" i="1"/>
  <c r="O9" i="1"/>
  <c r="N9" i="1"/>
  <c r="D13" i="1"/>
  <c r="C13" i="1"/>
  <c r="O8" i="1"/>
  <c r="N8" i="1"/>
  <c r="C12" i="1"/>
  <c r="O7" i="1"/>
  <c r="N7" i="1"/>
  <c r="D11" i="1"/>
  <c r="C11" i="1"/>
  <c r="D10" i="1"/>
  <c r="C10" i="1"/>
  <c r="C19" i="1" l="1"/>
  <c r="N10" i="1"/>
  <c r="N29" i="1"/>
  <c r="O28" i="1" a="1"/>
  <c r="O28" i="1" s="1"/>
  <c r="H5" i="1" s="1"/>
  <c r="F5" i="1" s="1"/>
  <c r="F6" i="1" s="1"/>
  <c r="N20" i="1"/>
  <c r="C15" i="1"/>
  <c r="G5" i="1" l="1"/>
  <c r="G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<sst xmlns="http://schemas.openxmlformats.org/spreadsheetml/2006/main" count="106" uniqueCount="87">
  <si>
    <t>Build-Your-Own Fighter Worksheet</t>
  </si>
  <si>
    <t>Hull / Crew Modifications</t>
  </si>
  <si>
    <t>NPV/CPV</t>
  </si>
  <si>
    <t>Points</t>
  </si>
  <si>
    <t>Weapons</t>
  </si>
  <si>
    <t>DRM</t>
  </si>
  <si>
    <t>Movement Modifications</t>
  </si>
  <si>
    <t>Primary Move</t>
  </si>
  <si>
    <t>Secondary Move</t>
  </si>
  <si>
    <t>Anti-Fighter Weapons</t>
  </si>
  <si>
    <t xml:space="preserve">  Slow</t>
  </si>
  <si>
    <t xml:space="preserve">  Weak</t>
  </si>
  <si>
    <t>Attacks fighters at BD-2*</t>
  </si>
  <si>
    <t xml:space="preserve">  Sluggish</t>
  </si>
  <si>
    <t xml:space="preserve">  Limited</t>
  </si>
  <si>
    <t>Attacks fighters at BD-1*</t>
  </si>
  <si>
    <t xml:space="preserve">  Standard</t>
  </si>
  <si>
    <t>-</t>
  </si>
  <si>
    <t>Attacks fighters at BD*</t>
  </si>
  <si>
    <t xml:space="preserve">  Swift</t>
  </si>
  <si>
    <t xml:space="preserve">  Interceptor</t>
  </si>
  <si>
    <t>+1</t>
  </si>
  <si>
    <t>Attacks fighters at BD+1*</t>
  </si>
  <si>
    <t xml:space="preserve">  Fast</t>
  </si>
  <si>
    <t xml:space="preserve">Anti-Ship Weapons </t>
  </si>
  <si>
    <t>Hull / Defensive Modifications</t>
  </si>
  <si>
    <t xml:space="preserve">  None</t>
  </si>
  <si>
    <t>No Anti-Ship Fire</t>
  </si>
  <si>
    <t xml:space="preserve">  Fragile</t>
  </si>
  <si>
    <t>Targeted with a +1 DRM when shot by PD/Fighter</t>
  </si>
  <si>
    <t>Anti-Ship fire at BD-2*</t>
  </si>
  <si>
    <t xml:space="preserve">  Heavy</t>
  </si>
  <si>
    <t>Targeted with a -1 DRM when  shot by PD/Fighter</t>
  </si>
  <si>
    <t>Anti-Ship fire at BD-1*</t>
  </si>
  <si>
    <t>Anti-Ship fire at BD*</t>
  </si>
  <si>
    <t>Special Modifications</t>
  </si>
  <si>
    <t xml:space="preserve">  K-gun</t>
  </si>
  <si>
    <t>Anti-Ship fire at BD ignores screens</t>
  </si>
  <si>
    <t xml:space="preserve">  Kra'Vak Crew</t>
  </si>
  <si>
    <t>Risk going Ro'Kah</t>
  </si>
  <si>
    <t xml:space="preserve">  Attack</t>
  </si>
  <si>
    <t>Anti-Ship fire at BD+1*</t>
  </si>
  <si>
    <t xml:space="preserve">  Multi-Mode</t>
  </si>
  <si>
    <t>Fighter and Mecha modes</t>
  </si>
  <si>
    <t xml:space="preserve">  Graser</t>
  </si>
  <si>
    <t>#Hits =BD* - Dmg is 1d3/hit  2 CEF to fire</t>
  </si>
  <si>
    <t xml:space="preserve">  FTL Drive</t>
  </si>
  <si>
    <t>Fighters can deploy launched</t>
  </si>
  <si>
    <t xml:space="preserve">  EMP</t>
  </si>
  <si>
    <t>Anti-Ship fire at BD* EMP effects</t>
  </si>
  <si>
    <t xml:space="preserve">  Robot Fighter</t>
  </si>
  <si>
    <t>Secondary move is before ships move</t>
  </si>
  <si>
    <t>Anti-Ship Single-Shot Ordinance</t>
  </si>
  <si>
    <t>Range</t>
  </si>
  <si>
    <t>Combat Endurance Factors</t>
  </si>
  <si>
    <t>NPV</t>
  </si>
  <si>
    <t>CPV</t>
  </si>
  <si>
    <t>CEFs</t>
  </si>
  <si>
    <t xml:space="preserve">  Torpedo</t>
  </si>
  <si>
    <t>Hits on 4+, damage = roll - Ignores screens</t>
  </si>
  <si>
    <t xml:space="preserve">  Short Range</t>
  </si>
  <si>
    <t>BD+1 damage - Ignores screens</t>
  </si>
  <si>
    <t xml:space="preserve">  Submunition Pack</t>
  </si>
  <si>
    <t xml:space="preserve">  Long Range</t>
  </si>
  <si>
    <t xml:space="preserve">  MKP</t>
  </si>
  <si>
    <t xml:space="preserve">As MKP, BD hits, 4 damage per hit - Ignores screens </t>
  </si>
  <si>
    <t xml:space="preserve">  Plasma Bolt Bomb</t>
  </si>
  <si>
    <t>Drops a Class 1 PB Bomb in ordinance phase</t>
  </si>
  <si>
    <t xml:space="preserve">  Missiles</t>
  </si>
  <si>
    <t>Salvo Missile salvo by group, hits = D6 - fighters lost</t>
  </si>
  <si>
    <t>Multiple Anti-Ship Modifier</t>
  </si>
  <si>
    <t>+1pt if both Ordiance and Multi-Shot Anti-Ship Weapons</t>
  </si>
  <si>
    <t>Per Figher</t>
  </si>
  <si>
    <t>Light Fighters:</t>
  </si>
  <si>
    <t>Group has 8 fighters, points are the same, treat as Fragile, 4 CEF</t>
  </si>
  <si>
    <t>Beams vs. Cannons:</t>
  </si>
  <si>
    <r>
      <rPr>
        <b/>
        <sz val="11"/>
        <color rgb="FF000000"/>
        <rFont val="Arial"/>
        <family val="2"/>
      </rPr>
      <t>Beams</t>
    </r>
    <r>
      <rPr>
        <sz val="11"/>
        <color indexed="8"/>
        <rFont val="Arial"/>
        <family val="2"/>
      </rPr>
      <t xml:space="preserve"> are default with BD *rerolls and are affected by screens</t>
    </r>
  </si>
  <si>
    <r>
      <rPr>
        <b/>
        <sz val="11"/>
        <color rgb="FF000000"/>
        <rFont val="Arial"/>
        <family val="2"/>
      </rPr>
      <t>Cannon</t>
    </r>
    <r>
      <rPr>
        <sz val="11"/>
        <color indexed="8"/>
        <rFont val="Arial"/>
        <family val="2"/>
      </rPr>
      <t xml:space="preserve"> option has no BD reroll but ignores screens</t>
    </r>
  </si>
  <si>
    <t xml:space="preserve">  Rocket Pack</t>
  </si>
  <si>
    <t>6MU</t>
  </si>
  <si>
    <t>12MU</t>
  </si>
  <si>
    <t>2 BD to 6MU, 1 BD to 12MU - Ignores screens</t>
  </si>
  <si>
    <t>Custom Fighter Group</t>
  </si>
  <si>
    <t xml:space="preserve">Full Thrust Fleet Resource </t>
  </si>
  <si>
    <t>fulllthrust.star-ranger.com</t>
  </si>
  <si>
    <t>Per Group</t>
  </si>
  <si>
    <t>Total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</si>
</sst>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ptos Narrow"/>
      <family val="2"/>
      <scheme val="minor"/>
    </font>
    <font>
      <sz val="12"/>
      <color indexed="8"/>
      <name val="Arial"/>
      <family val="2"/>
    </font>
    <font>
      <b/>
      <sz val="18"/>
      <color indexed="12"/>
      <name val="Arial"/>
      <family val="2"/>
    </font>
    <font>
      <b/>
      <sz val="16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12"/>
      <name val="Arial"/>
      <family val="2"/>
    </font>
    <font>
      <b/>
      <sz val="14"/>
      <color theme="0"/>
      <name val="Arial"/>
      <family val="2"/>
    </font>
    <font>
      <sz val="14"/>
      <color theme="0"/>
      <name val="Arial"/>
      <family val="2"/>
    </font>
    <font>
      <sz val="14"/>
      <color indexed="8"/>
      <name val="Arial"/>
      <family val="2"/>
    </font>
    <font>
      <sz val="12"/>
      <color theme="0" tint="-0.249977111117893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i/>
      <sz val="12"/>
      <color indexed="8"/>
      <name val="Arial"/>
      <family val="2"/>
    </font>
    <font>
      <b/>
      <sz val="14"/>
      <color indexed="8"/>
      <name val="Arial"/>
      <family val="2"/>
    </font>
    <font>
      <sz val="11"/>
      <color indexed="8"/>
      <name val="Arial"/>
      <family val="2"/>
    </font>
    <font>
      <b/>
      <sz val="11"/>
      <color rgb="FF000000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i/>
      <sz val="10"/>
      <color theme="2" tint="-0.499984740745262"/>
      <name val="Arial"/>
      <family val="2"/>
    </font>
    <font>
      <i/>
      <sz val="10"/>
      <color theme="2" tint="-0.499984740745262"/>
      <name val="Arial"/>
      <family val="2"/>
    </font>
    <font>
      <b/>
      <sz val="12"/>
      <color indexed="12"/>
      <name val="Arial"/>
      <family val="2"/>
    </font>
    <font>
      <sz val="12"/>
      <color theme="1"/>
      <name val="Aptos Narrow"/>
      <family val="2"/>
      <scheme val="minor"/>
    </font>
    <font>
      <b/>
      <sz val="12"/>
      <color theme="0" tint="-0.249977111117893"/>
      <name val="Arial"/>
      <family val="2"/>
    </font>
    <font>
      <b/>
      <sz val="14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34998626667073579"/>
        <bgColor indexed="31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7" tint="0.79998168889431442"/>
        <bgColor indexed="31"/>
      </patternFill>
    </fill>
    <fill>
      <patternFill patternType="solid">
        <fgColor theme="8" tint="0.79998168889431442"/>
        <bgColor indexed="31"/>
      </patternFill>
    </fill>
    <fill>
      <patternFill patternType="solid">
        <fgColor theme="9" tint="0.79998168889431442"/>
        <bgColor indexed="31"/>
      </patternFill>
    </fill>
    <fill>
      <patternFill patternType="solid">
        <fgColor theme="7" tint="0.59999389629810485"/>
        <bgColor indexed="31"/>
      </patternFill>
    </fill>
    <fill>
      <patternFill patternType="solid">
        <fgColor theme="7" tint="0.39997558519241921"/>
        <bgColor indexed="31"/>
      </patternFill>
    </fill>
    <fill>
      <patternFill patternType="solid">
        <fgColor theme="5" tint="0.79998168889431442"/>
        <bgColor indexed="31"/>
      </patternFill>
    </fill>
    <fill>
      <patternFill patternType="solid">
        <fgColor theme="2"/>
        <b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/>
    <xf numFmtId="0" fontId="0" fillId="3" borderId="0" xfId="0" applyFill="1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4" borderId="0" xfId="0" applyFont="1" applyFill="1"/>
    <xf numFmtId="0" fontId="7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7" fillId="4" borderId="0" xfId="0" applyFont="1" applyFill="1"/>
    <xf numFmtId="0" fontId="8" fillId="5" borderId="0" xfId="0" applyFont="1" applyFill="1"/>
    <xf numFmtId="0" fontId="8" fillId="3" borderId="0" xfId="0" applyFont="1" applyFill="1"/>
    <xf numFmtId="0" fontId="8" fillId="0" borderId="0" xfId="0" applyFont="1"/>
    <xf numFmtId="0" fontId="4" fillId="6" borderId="0" xfId="0" applyFont="1" applyFill="1"/>
    <xf numFmtId="0" fontId="1" fillId="6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1" fillId="6" borderId="0" xfId="0" applyFont="1" applyFill="1"/>
    <xf numFmtId="0" fontId="4" fillId="7" borderId="0" xfId="0" applyFont="1" applyFill="1"/>
    <xf numFmtId="0" fontId="9" fillId="7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7" borderId="0" xfId="0" applyFont="1" applyFill="1"/>
    <xf numFmtId="0" fontId="9" fillId="3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0" fillId="5" borderId="0" xfId="0" applyFont="1" applyFill="1"/>
    <xf numFmtId="0" fontId="1" fillId="5" borderId="0" xfId="0" applyFont="1" applyFill="1"/>
    <xf numFmtId="0" fontId="1" fillId="2" borderId="0" xfId="0" quotePrefix="1" applyFont="1" applyFill="1" applyAlignment="1">
      <alignment horizontal="center"/>
    </xf>
    <xf numFmtId="0" fontId="11" fillId="5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4" fillId="8" borderId="0" xfId="0" applyFont="1" applyFill="1"/>
    <xf numFmtId="0" fontId="9" fillId="8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12" fillId="8" borderId="0" xfId="0" applyFont="1" applyFill="1"/>
    <xf numFmtId="0" fontId="1" fillId="8" borderId="0" xfId="0" applyFont="1" applyFill="1"/>
    <xf numFmtId="0" fontId="4" fillId="9" borderId="0" xfId="0" applyFont="1" applyFill="1"/>
    <xf numFmtId="0" fontId="1" fillId="9" borderId="0" xfId="0" applyFont="1" applyFill="1" applyAlignment="1">
      <alignment horizontal="center"/>
    </xf>
    <xf numFmtId="0" fontId="1" fillId="9" borderId="0" xfId="0" applyFont="1" applyFill="1"/>
    <xf numFmtId="0" fontId="1" fillId="5" borderId="0" xfId="0" quotePrefix="1" applyFont="1" applyFill="1" applyAlignment="1">
      <alignment horizontal="center"/>
    </xf>
    <xf numFmtId="0" fontId="1" fillId="5" borderId="0" xfId="0" quotePrefix="1" applyFont="1" applyFill="1"/>
    <xf numFmtId="0" fontId="4" fillId="10" borderId="0" xfId="0" applyFont="1" applyFill="1"/>
    <xf numFmtId="0" fontId="1" fillId="10" borderId="0" xfId="0" applyFont="1" applyFill="1" applyAlignment="1">
      <alignment horizontal="center"/>
    </xf>
    <xf numFmtId="0" fontId="1" fillId="10" borderId="0" xfId="0" applyFont="1" applyFill="1"/>
    <xf numFmtId="0" fontId="4" fillId="11" borderId="0" xfId="0" applyFont="1" applyFill="1"/>
    <xf numFmtId="0" fontId="9" fillId="11" borderId="0" xfId="0" applyFont="1" applyFill="1" applyAlignment="1">
      <alignment horizontal="center"/>
    </xf>
    <xf numFmtId="0" fontId="1" fillId="11" borderId="0" xfId="0" applyFont="1" applyFill="1" applyAlignment="1">
      <alignment horizontal="center"/>
    </xf>
    <xf numFmtId="0" fontId="4" fillId="11" borderId="0" xfId="0" applyFont="1" applyFill="1" applyAlignment="1">
      <alignment horizontal="center"/>
    </xf>
    <xf numFmtId="0" fontId="1" fillId="11" borderId="0" xfId="0" applyFont="1" applyFill="1"/>
    <xf numFmtId="0" fontId="4" fillId="12" borderId="0" xfId="0" applyFont="1" applyFill="1"/>
    <xf numFmtId="0" fontId="9" fillId="12" borderId="0" xfId="0" applyFont="1" applyFill="1" applyAlignment="1">
      <alignment horizontal="center"/>
    </xf>
    <xf numFmtId="0" fontId="4" fillId="12" borderId="0" xfId="0" applyFont="1" applyFill="1" applyAlignment="1">
      <alignment horizontal="center"/>
    </xf>
    <xf numFmtId="0" fontId="1" fillId="12" borderId="0" xfId="0" applyFont="1" applyFill="1"/>
    <xf numFmtId="0" fontId="1" fillId="3" borderId="0" xfId="0" applyFont="1" applyFill="1"/>
    <xf numFmtId="0" fontId="11" fillId="3" borderId="0" xfId="0" applyFont="1" applyFill="1"/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1" fillId="2" borderId="0" xfId="0" quotePrefix="1" applyFont="1" applyFill="1"/>
    <xf numFmtId="0" fontId="1" fillId="2" borderId="0" xfId="0" applyFont="1" applyFill="1" applyAlignment="1">
      <alignment horizontal="right"/>
    </xf>
    <xf numFmtId="0" fontId="13" fillId="2" borderId="0" xfId="0" applyFont="1" applyFill="1" applyAlignment="1">
      <alignment horizontal="right"/>
    </xf>
    <xf numFmtId="0" fontId="14" fillId="2" borderId="0" xfId="0" applyFont="1" applyFill="1" applyAlignment="1">
      <alignment horizontal="left"/>
    </xf>
    <xf numFmtId="0" fontId="14" fillId="2" borderId="0" xfId="0" applyFont="1" applyFill="1" applyAlignment="1">
      <alignment horizontal="center"/>
    </xf>
    <xf numFmtId="0" fontId="14" fillId="2" borderId="0" xfId="0" applyFont="1" applyFill="1"/>
    <xf numFmtId="0" fontId="4" fillId="5" borderId="0" xfId="0" applyFont="1" applyFill="1"/>
    <xf numFmtId="0" fontId="0" fillId="5" borderId="0" xfId="0" applyFill="1"/>
    <xf numFmtId="0" fontId="1" fillId="0" borderId="0" xfId="0" applyFont="1"/>
    <xf numFmtId="0" fontId="16" fillId="5" borderId="0" xfId="0" applyFont="1" applyFill="1" applyAlignment="1">
      <alignment horizontal="center"/>
    </xf>
    <xf numFmtId="0" fontId="17" fillId="5" borderId="0" xfId="0" applyFont="1" applyFill="1"/>
    <xf numFmtId="0" fontId="18" fillId="2" borderId="0" xfId="0" applyFont="1" applyFill="1" applyAlignment="1">
      <alignment horizontal="center"/>
    </xf>
    <xf numFmtId="0" fontId="16" fillId="5" borderId="0" xfId="0" applyFont="1" applyFill="1"/>
    <xf numFmtId="0" fontId="16" fillId="2" borderId="0" xfId="0" applyFont="1" applyFill="1" applyAlignment="1">
      <alignment horizontal="center"/>
    </xf>
    <xf numFmtId="0" fontId="19" fillId="2" borderId="0" xfId="0" applyFont="1" applyFill="1"/>
    <xf numFmtId="0" fontId="20" fillId="2" borderId="0" xfId="0" applyFont="1" applyFill="1"/>
    <xf numFmtId="0" fontId="20" fillId="5" borderId="0" xfId="0" applyFont="1" applyFill="1" applyAlignment="1">
      <alignment horizontal="left"/>
    </xf>
    <xf numFmtId="14" fontId="16" fillId="5" borderId="0" xfId="0" applyNumberFormat="1" applyFont="1" applyFill="1" applyAlignment="1">
      <alignment horizontal="center"/>
    </xf>
    <xf numFmtId="14" fontId="21" fillId="5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22" fillId="2" borderId="0" xfId="0" applyFont="1" applyFill="1"/>
    <xf numFmtId="0" fontId="23" fillId="2" borderId="0" xfId="0" applyFont="1" applyFill="1"/>
    <xf numFmtId="0" fontId="25" fillId="5" borderId="0" xfId="0" applyFont="1" applyFill="1" applyAlignment="1">
      <alignment horizontal="right"/>
    </xf>
    <xf numFmtId="0" fontId="24" fillId="2" borderId="0" xfId="0" applyFont="1" applyFill="1"/>
    <xf numFmtId="0" fontId="4" fillId="0" borderId="0" xfId="0" applyFont="1"/>
  </cellXfs>
  <cellStyles count="1">
    <cellStyle name="Normal" xfId="0" builtinId="0"/>
  </cellStyles>
  <dxfs count="66"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 val="0"/>
        <i val="0"/>
      </font>
      <fill>
        <patternFill>
          <bgColor theme="0" tint="-0.24994659260841701"/>
        </patternFill>
      </fill>
    </dxf>
    <dxf>
      <font>
        <b val="0"/>
        <i val="0"/>
      </font>
      <fill>
        <patternFill>
          <bgColor theme="0" tint="-0.24994659260841701"/>
        </patternFill>
      </fill>
    </dxf>
    <dxf>
      <font>
        <b val="0"/>
        <i val="0"/>
      </font>
      <fill>
        <patternFill>
          <bgColor theme="0" tint="-0.24994659260841701"/>
        </patternFill>
      </fill>
    </dxf>
    <dxf>
      <font>
        <b val="0"/>
        <i val="0"/>
      </font>
      <fill>
        <patternFill>
          <bgColor theme="0" tint="-0.24994659260841701"/>
        </patternFill>
      </fill>
    </dxf>
    <dxf>
      <font>
        <b val="0"/>
        <i val="0"/>
      </font>
      <fill>
        <patternFill>
          <bgColor theme="0" tint="-0.24994659260841701"/>
        </patternFill>
      </fill>
    </dxf>
    <dxf>
      <font>
        <b val="0"/>
        <i val="0"/>
      </font>
      <fill>
        <patternFill>
          <bgColor theme="0" tint="-0.24994659260841701"/>
        </patternFill>
      </fill>
    </dxf>
    <dxf>
      <font>
        <b val="0"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 val="0"/>
        <i val="0"/>
      </font>
      <fill>
        <patternFill>
          <bgColor theme="0" tint="-0.24994659260841701"/>
        </patternFill>
      </fill>
    </dxf>
    <dxf>
      <font>
        <b val="0"/>
        <i val="0"/>
      </font>
      <fill>
        <patternFill>
          <bgColor theme="0" tint="-0.24994659260841701"/>
        </patternFill>
      </fill>
    </dxf>
    <dxf>
      <font>
        <b val="0"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 val="0"/>
        <i val="0"/>
      </font>
      <fill>
        <patternFill>
          <bgColor theme="0" tint="-0.24994659260841701"/>
        </patternFill>
      </fill>
    </dxf>
    <dxf>
      <font>
        <b val="0"/>
        <i val="0"/>
      </font>
      <fill>
        <patternFill>
          <bgColor theme="0" tint="-0.24994659260841701"/>
        </patternFill>
      </fill>
    </dxf>
    <dxf>
      <font>
        <b val="0"/>
        <i val="0"/>
      </font>
      <fill>
        <patternFill>
          <bgColor theme="0" tint="-0.24994659260841701"/>
        </patternFill>
      </fill>
    </dxf>
    <dxf>
      <font>
        <b val="0"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2"/>
        </patternFill>
      </fill>
    </dxf>
    <dxf>
      <font>
        <b/>
        <i val="0"/>
      </font>
      <fill>
        <patternFill>
          <bgColor theme="2"/>
        </patternFill>
      </fill>
    </dxf>
    <dxf>
      <font>
        <b val="0"/>
        <i val="0"/>
      </font>
      <fill>
        <patternFill>
          <bgColor theme="0" tint="-0.24994659260841701"/>
        </patternFill>
      </fill>
    </dxf>
    <dxf>
      <font>
        <b val="0"/>
        <i val="0"/>
      </font>
      <fill>
        <patternFill>
          <bgColor theme="0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ont>
        <b/>
        <i val="0"/>
      </font>
      <fill>
        <patternFill>
          <bgColor theme="2"/>
        </patternFill>
      </fill>
    </dxf>
    <dxf>
      <font>
        <b/>
        <i val="0"/>
      </font>
      <fill>
        <patternFill>
          <bgColor theme="2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 val="0"/>
        <i val="0"/>
      </font>
      <fill>
        <patternFill>
          <bgColor theme="0" tint="-0.24994659260841701"/>
        </patternFill>
      </fill>
    </dxf>
    <dxf>
      <font>
        <b val="0"/>
        <i val="0"/>
      </font>
      <fill>
        <patternFill>
          <bgColor theme="0" tint="-0.24994659260841701"/>
        </patternFill>
      </fill>
    </dxf>
    <dxf>
      <font>
        <b val="0"/>
        <i val="0"/>
      </font>
      <fill>
        <patternFill>
          <bgColor theme="0" tint="-0.24994659260841701"/>
        </patternFill>
      </fill>
    </dxf>
    <dxf>
      <font>
        <b val="0"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B10" lockText="1"/>
</file>

<file path=xl/ctrlProps/ctrlProp10.xml><?xml version="1.0" encoding="utf-8"?>
<formControlPr xmlns="http://schemas.microsoft.com/office/spreadsheetml/2009/9/main" objectType="CheckBox" fmlaLink="B23" lockText="1"/>
</file>

<file path=xl/ctrlProps/ctrlProp11.xml><?xml version="1.0" encoding="utf-8"?>
<formControlPr xmlns="http://schemas.microsoft.com/office/spreadsheetml/2009/9/main" objectType="CheckBox" checked="Checked" fmlaLink="M8" lockText="1"/>
</file>

<file path=xl/ctrlProps/ctrlProp12.xml><?xml version="1.0" encoding="utf-8"?>
<formControlPr xmlns="http://schemas.microsoft.com/office/spreadsheetml/2009/9/main" objectType="CheckBox" fmlaLink="M9" lockText="1"/>
</file>

<file path=xl/ctrlProps/ctrlProp13.xml><?xml version="1.0" encoding="utf-8"?>
<formControlPr xmlns="http://schemas.microsoft.com/office/spreadsheetml/2009/9/main" objectType="CheckBox" checked="Checked" fmlaLink="M15" lockText="1"/>
</file>

<file path=xl/ctrlProps/ctrlProp14.xml><?xml version="1.0" encoding="utf-8"?>
<formControlPr xmlns="http://schemas.microsoft.com/office/spreadsheetml/2009/9/main" objectType="CheckBox" fmlaLink="M17" lockText="1"/>
</file>

<file path=xl/ctrlProps/ctrlProp15.xml><?xml version="1.0" encoding="utf-8"?>
<formControlPr xmlns="http://schemas.microsoft.com/office/spreadsheetml/2009/9/main" objectType="CheckBox" fmlaLink="#REF!" lockText="1"/>
</file>

<file path=xl/ctrlProps/ctrlProp16.xml><?xml version="1.0" encoding="utf-8"?>
<formControlPr xmlns="http://schemas.microsoft.com/office/spreadsheetml/2009/9/main" objectType="CheckBox" fmlaLink="M19" lockText="1"/>
</file>

<file path=xl/ctrlProps/ctrlProp17.xml><?xml version="1.0" encoding="utf-8"?>
<formControlPr xmlns="http://schemas.microsoft.com/office/spreadsheetml/2009/9/main" objectType="CheckBox" fmlaLink="M22" lockText="1"/>
</file>

<file path=xl/ctrlProps/ctrlProp18.xml><?xml version="1.0" encoding="utf-8"?>
<formControlPr xmlns="http://schemas.microsoft.com/office/spreadsheetml/2009/9/main" objectType="CheckBox" fmlaLink="M23" lockText="1"/>
</file>

<file path=xl/ctrlProps/ctrlProp19.xml><?xml version="1.0" encoding="utf-8"?>
<formControlPr xmlns="http://schemas.microsoft.com/office/spreadsheetml/2009/9/main" objectType="CheckBox" fmlaLink="M25" lockText="1"/>
</file>

<file path=xl/ctrlProps/ctrlProp2.xml><?xml version="1.0" encoding="utf-8"?>
<formControlPr xmlns="http://schemas.microsoft.com/office/spreadsheetml/2009/9/main" objectType="CheckBox" fmlaLink="B14" lockText="1"/>
</file>

<file path=xl/ctrlProps/ctrlProp20.xml><?xml version="1.0" encoding="utf-8"?>
<formControlPr xmlns="http://schemas.microsoft.com/office/spreadsheetml/2009/9/main" objectType="CheckBox" fmlaLink="M26" lockText="1"/>
</file>

<file path=xl/ctrlProps/ctrlProp21.xml><?xml version="1.0" encoding="utf-8"?>
<formControlPr xmlns="http://schemas.microsoft.com/office/spreadsheetml/2009/9/main" objectType="CheckBox" fmlaLink="M27" lockText="1"/>
</file>

<file path=xl/ctrlProps/ctrlProp22.xml><?xml version="1.0" encoding="utf-8"?>
<formControlPr xmlns="http://schemas.microsoft.com/office/spreadsheetml/2009/9/main" objectType="CheckBox" fmlaLink="M7" lockText="1"/>
</file>

<file path=xl/ctrlProps/ctrlProp23.xml><?xml version="1.0" encoding="utf-8"?>
<formControlPr xmlns="http://schemas.microsoft.com/office/spreadsheetml/2009/9/main" objectType="CheckBox" fmlaLink="M14" lockText="1"/>
</file>

<file path=xl/ctrlProps/ctrlProp24.xml><?xml version="1.0" encoding="utf-8"?>
<formControlPr xmlns="http://schemas.microsoft.com/office/spreadsheetml/2009/9/main" objectType="CheckBox" fmlaLink="M18" lockText="1"/>
</file>

<file path=xl/ctrlProps/ctrlProp25.xml><?xml version="1.0" encoding="utf-8"?>
<formControlPr xmlns="http://schemas.microsoft.com/office/spreadsheetml/2009/9/main" objectType="CheckBox" fmlaLink="B27" lockText="1"/>
</file>

<file path=xl/ctrlProps/ctrlProp26.xml><?xml version="1.0" encoding="utf-8"?>
<formControlPr xmlns="http://schemas.microsoft.com/office/spreadsheetml/2009/9/main" objectType="CheckBox" fmlaLink="B11" lockText="1"/>
</file>

<file path=xl/ctrlProps/ctrlProp27.xml><?xml version="1.0" encoding="utf-8"?>
<formControlPr xmlns="http://schemas.microsoft.com/office/spreadsheetml/2009/9/main" objectType="CheckBox" fmlaLink="B24" lockText="1"/>
</file>

<file path=xl/ctrlProps/ctrlProp28.xml><?xml version="1.0" encoding="utf-8"?>
<formControlPr xmlns="http://schemas.microsoft.com/office/spreadsheetml/2009/9/main" objectType="CheckBox" fmlaLink="M24" lockText="1"/>
</file>

<file path=xl/ctrlProps/ctrlProp29.xml><?xml version="1.0" encoding="utf-8"?>
<formControlPr xmlns="http://schemas.microsoft.com/office/spreadsheetml/2009/9/main" objectType="CheckBox" fmlaLink="M13" lockText="1"/>
</file>

<file path=xl/ctrlProps/ctrlProp3.xml><?xml version="1.0" encoding="utf-8"?>
<formControlPr xmlns="http://schemas.microsoft.com/office/spreadsheetml/2009/9/main" objectType="CheckBox" fmlaLink="B18" lockText="1"/>
</file>

<file path=xl/ctrlProps/ctrlProp30.xml><?xml version="1.0" encoding="utf-8"?>
<formControlPr xmlns="http://schemas.microsoft.com/office/spreadsheetml/2009/9/main" objectType="CheckBox" checked="Checked" fmlaLink="M15" lockText="1"/>
</file>

<file path=xl/ctrlProps/ctrlProp31.xml><?xml version="1.0" encoding="utf-8"?>
<formControlPr xmlns="http://schemas.microsoft.com/office/spreadsheetml/2009/9/main" objectType="CheckBox" fmlaLink="M16" lockText="1"/>
</file>

<file path=xl/ctrlProps/ctrlProp4.xml><?xml version="1.0" encoding="utf-8"?>
<formControlPr xmlns="http://schemas.microsoft.com/office/spreadsheetml/2009/9/main" objectType="CheckBox" fmlaLink="B21" lockText="1"/>
</file>

<file path=xl/ctrlProps/ctrlProp5.xml><?xml version="1.0" encoding="utf-8"?>
<formControlPr xmlns="http://schemas.microsoft.com/office/spreadsheetml/2009/9/main" objectType="CheckBox" fmlaLink="B29" lockText="1"/>
</file>

<file path=xl/ctrlProps/ctrlProp6.xml><?xml version="1.0" encoding="utf-8"?>
<formControlPr xmlns="http://schemas.microsoft.com/office/spreadsheetml/2009/9/main" objectType="CheckBox" fmlaLink="B22" lockText="1"/>
</file>

<file path=xl/ctrlProps/ctrlProp7.xml><?xml version="1.0" encoding="utf-8"?>
<formControlPr xmlns="http://schemas.microsoft.com/office/spreadsheetml/2009/9/main" objectType="CheckBox" fmlaLink="B13" lockText="1"/>
</file>

<file path=xl/ctrlProps/ctrlProp8.xml><?xml version="1.0" encoding="utf-8"?>
<formControlPr xmlns="http://schemas.microsoft.com/office/spreadsheetml/2009/9/main" objectType="CheckBox" fmlaLink="B17" lockText="1"/>
</file>

<file path=xl/ctrlProps/ctrlProp9.xml><?xml version="1.0" encoding="utf-8"?>
<formControlPr xmlns="http://schemas.microsoft.com/office/spreadsheetml/2009/9/main" objectType="CheckBox" fmlaLink="B22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9</xdr:row>
          <xdr:rowOff>9525</xdr:rowOff>
        </xdr:from>
        <xdr:to>
          <xdr:col>1</xdr:col>
          <xdr:colOff>390525</xdr:colOff>
          <xdr:row>10</xdr:row>
          <xdr:rowOff>57150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13</xdr:row>
          <xdr:rowOff>9525</xdr:rowOff>
        </xdr:from>
        <xdr:to>
          <xdr:col>1</xdr:col>
          <xdr:colOff>400050</xdr:colOff>
          <xdr:row>14</xdr:row>
          <xdr:rowOff>47625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16</xdr:row>
          <xdr:rowOff>171450</xdr:rowOff>
        </xdr:from>
        <xdr:to>
          <xdr:col>1</xdr:col>
          <xdr:colOff>419100</xdr:colOff>
          <xdr:row>18</xdr:row>
          <xdr:rowOff>76200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20</xdr:row>
          <xdr:rowOff>0</xdr:rowOff>
        </xdr:from>
        <xdr:to>
          <xdr:col>1</xdr:col>
          <xdr:colOff>400050</xdr:colOff>
          <xdr:row>21</xdr:row>
          <xdr:rowOff>47625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28</xdr:row>
          <xdr:rowOff>0</xdr:rowOff>
        </xdr:from>
        <xdr:to>
          <xdr:col>1</xdr:col>
          <xdr:colOff>390525</xdr:colOff>
          <xdr:row>29</xdr:row>
          <xdr:rowOff>47625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21</xdr:row>
          <xdr:rowOff>0</xdr:rowOff>
        </xdr:from>
        <xdr:to>
          <xdr:col>1</xdr:col>
          <xdr:colOff>400050</xdr:colOff>
          <xdr:row>22</xdr:row>
          <xdr:rowOff>47625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12</xdr:row>
          <xdr:rowOff>9525</xdr:rowOff>
        </xdr:from>
        <xdr:to>
          <xdr:col>1</xdr:col>
          <xdr:colOff>390525</xdr:colOff>
          <xdr:row>13</xdr:row>
          <xdr:rowOff>57150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15</xdr:row>
          <xdr:rowOff>171450</xdr:rowOff>
        </xdr:from>
        <xdr:to>
          <xdr:col>2</xdr:col>
          <xdr:colOff>152400</xdr:colOff>
          <xdr:row>17</xdr:row>
          <xdr:rowOff>47625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20</xdr:row>
          <xdr:rowOff>200025</xdr:rowOff>
        </xdr:from>
        <xdr:to>
          <xdr:col>1</xdr:col>
          <xdr:colOff>419100</xdr:colOff>
          <xdr:row>22</xdr:row>
          <xdr:rowOff>57150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22</xdr:row>
          <xdr:rowOff>0</xdr:rowOff>
        </xdr:from>
        <xdr:to>
          <xdr:col>1</xdr:col>
          <xdr:colOff>400050</xdr:colOff>
          <xdr:row>23</xdr:row>
          <xdr:rowOff>47625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6</xdr:row>
          <xdr:rowOff>190500</xdr:rowOff>
        </xdr:from>
        <xdr:to>
          <xdr:col>12</xdr:col>
          <xdr:colOff>390525</xdr:colOff>
          <xdr:row>8</xdr:row>
          <xdr:rowOff>9525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8</xdr:row>
          <xdr:rowOff>9525</xdr:rowOff>
        </xdr:from>
        <xdr:to>
          <xdr:col>12</xdr:col>
          <xdr:colOff>400050</xdr:colOff>
          <xdr:row>9</xdr:row>
          <xdr:rowOff>57150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14</xdr:row>
          <xdr:rowOff>9525</xdr:rowOff>
        </xdr:from>
        <xdr:to>
          <xdr:col>12</xdr:col>
          <xdr:colOff>400050</xdr:colOff>
          <xdr:row>15</xdr:row>
          <xdr:rowOff>57150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16</xdr:row>
          <xdr:rowOff>9525</xdr:rowOff>
        </xdr:from>
        <xdr:to>
          <xdr:col>12</xdr:col>
          <xdr:colOff>400050</xdr:colOff>
          <xdr:row>17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17</xdr:row>
          <xdr:rowOff>0</xdr:rowOff>
        </xdr:from>
        <xdr:to>
          <xdr:col>13</xdr:col>
          <xdr:colOff>0</xdr:colOff>
          <xdr:row>18</xdr:row>
          <xdr:rowOff>38100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18</xdr:row>
          <xdr:rowOff>9525</xdr:rowOff>
        </xdr:from>
        <xdr:to>
          <xdr:col>12</xdr:col>
          <xdr:colOff>400050</xdr:colOff>
          <xdr:row>19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21</xdr:row>
          <xdr:rowOff>9525</xdr:rowOff>
        </xdr:from>
        <xdr:to>
          <xdr:col>12</xdr:col>
          <xdr:colOff>390525</xdr:colOff>
          <xdr:row>22</xdr:row>
          <xdr:rowOff>47625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22</xdr:row>
          <xdr:rowOff>9525</xdr:rowOff>
        </xdr:from>
        <xdr:to>
          <xdr:col>13</xdr:col>
          <xdr:colOff>0</xdr:colOff>
          <xdr:row>23</xdr:row>
          <xdr:rowOff>47625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24</xdr:row>
          <xdr:rowOff>9525</xdr:rowOff>
        </xdr:from>
        <xdr:to>
          <xdr:col>12</xdr:col>
          <xdr:colOff>400050</xdr:colOff>
          <xdr:row>25</xdr:row>
          <xdr:rowOff>57150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25</xdr:row>
          <xdr:rowOff>9525</xdr:rowOff>
        </xdr:from>
        <xdr:to>
          <xdr:col>12</xdr:col>
          <xdr:colOff>390525</xdr:colOff>
          <xdr:row>26</xdr:row>
          <xdr:rowOff>47625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26</xdr:row>
          <xdr:rowOff>9525</xdr:rowOff>
        </xdr:from>
        <xdr:to>
          <xdr:col>13</xdr:col>
          <xdr:colOff>0</xdr:colOff>
          <xdr:row>27</xdr:row>
          <xdr:rowOff>47625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6</xdr:row>
          <xdr:rowOff>9525</xdr:rowOff>
        </xdr:from>
        <xdr:to>
          <xdr:col>12</xdr:col>
          <xdr:colOff>409575</xdr:colOff>
          <xdr:row>6</xdr:row>
          <xdr:rowOff>180975</xdr:rowOff>
        </xdr:to>
        <xdr:sp macro="" textlink="">
          <xdr:nvSpPr>
            <xdr:cNvPr id="1046" name="Check Box 22" descr="texr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13</xdr:row>
          <xdr:rowOff>9525</xdr:rowOff>
        </xdr:from>
        <xdr:to>
          <xdr:col>12</xdr:col>
          <xdr:colOff>400050</xdr:colOff>
          <xdr:row>14</xdr:row>
          <xdr:rowOff>19050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17</xdr:row>
          <xdr:rowOff>9525</xdr:rowOff>
        </xdr:from>
        <xdr:to>
          <xdr:col>13</xdr:col>
          <xdr:colOff>0</xdr:colOff>
          <xdr:row>18</xdr:row>
          <xdr:rowOff>47625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26</xdr:row>
          <xdr:rowOff>0</xdr:rowOff>
        </xdr:from>
        <xdr:to>
          <xdr:col>1</xdr:col>
          <xdr:colOff>390525</xdr:colOff>
          <xdr:row>27</xdr:row>
          <xdr:rowOff>47625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10</xdr:row>
          <xdr:rowOff>9525</xdr:rowOff>
        </xdr:from>
        <xdr:to>
          <xdr:col>1</xdr:col>
          <xdr:colOff>390525</xdr:colOff>
          <xdr:row>11</xdr:row>
          <xdr:rowOff>57150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23</xdr:row>
          <xdr:rowOff>0</xdr:rowOff>
        </xdr:from>
        <xdr:to>
          <xdr:col>1</xdr:col>
          <xdr:colOff>400050</xdr:colOff>
          <xdr:row>24</xdr:row>
          <xdr:rowOff>47625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23</xdr:row>
          <xdr:rowOff>9525</xdr:rowOff>
        </xdr:from>
        <xdr:to>
          <xdr:col>13</xdr:col>
          <xdr:colOff>0</xdr:colOff>
          <xdr:row>24</xdr:row>
          <xdr:rowOff>47625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12</xdr:row>
          <xdr:rowOff>9525</xdr:rowOff>
        </xdr:from>
        <xdr:to>
          <xdr:col>12</xdr:col>
          <xdr:colOff>400050</xdr:colOff>
          <xdr:row>13</xdr:row>
          <xdr:rowOff>19050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14</xdr:row>
          <xdr:rowOff>9525</xdr:rowOff>
        </xdr:from>
        <xdr:to>
          <xdr:col>12</xdr:col>
          <xdr:colOff>400050</xdr:colOff>
          <xdr:row>15</xdr:row>
          <xdr:rowOff>38100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15</xdr:row>
          <xdr:rowOff>9525</xdr:rowOff>
        </xdr:from>
        <xdr:to>
          <xdr:col>13</xdr:col>
          <xdr:colOff>0</xdr:colOff>
          <xdr:row>16</xdr:row>
          <xdr:rowOff>47625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26" Type="http://schemas.openxmlformats.org/officeDocument/2006/relationships/ctrlProp" Target="../ctrlProps/ctrlProp24.xml"/><Relationship Id="rId3" Type="http://schemas.openxmlformats.org/officeDocument/2006/relationships/ctrlProp" Target="../ctrlProps/ctrlProp1.xml"/><Relationship Id="rId21" Type="http://schemas.openxmlformats.org/officeDocument/2006/relationships/ctrlProp" Target="../ctrlProps/ctrlProp19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33" Type="http://schemas.openxmlformats.org/officeDocument/2006/relationships/ctrlProp" Target="../ctrlProps/ctrlProp31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20" Type="http://schemas.openxmlformats.org/officeDocument/2006/relationships/ctrlProp" Target="../ctrlProps/ctrlProp18.xml"/><Relationship Id="rId29" Type="http://schemas.openxmlformats.org/officeDocument/2006/relationships/ctrlProp" Target="../ctrlProps/ctrlProp27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32" Type="http://schemas.openxmlformats.org/officeDocument/2006/relationships/ctrlProp" Target="../ctrlProps/ctrlProp30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28" Type="http://schemas.openxmlformats.org/officeDocument/2006/relationships/ctrlProp" Target="../ctrlProps/ctrlProp26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31" Type="http://schemas.openxmlformats.org/officeDocument/2006/relationships/ctrlProp" Target="../ctrlProps/ctrlProp29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Relationship Id="rId30" Type="http://schemas.openxmlformats.org/officeDocument/2006/relationships/ctrlProp" Target="../ctrlProps/ctrlProp28.xml"/><Relationship Id="rId8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55565-3615-49D5-904A-9A75048CBDD5}">
  <sheetPr>
    <pageSetUpPr autoPageBreaks="0"/>
  </sheetPr>
  <dimension ref="A1:Z59"/>
  <sheetViews>
    <sheetView tabSelected="1" workbookViewId="0">
      <selection activeCell="J49" sqref="J49"/>
    </sheetView>
  </sheetViews>
  <sheetFormatPr defaultRowHeight="15.75" x14ac:dyDescent="0.25"/>
  <cols>
    <col min="1" max="1" width="26.42578125" customWidth="1"/>
    <col min="2" max="2" width="7.140625" customWidth="1"/>
    <col min="3" max="3" width="6.7109375" customWidth="1"/>
    <col min="4" max="4" width="15.85546875" customWidth="1"/>
    <col min="5" max="5" width="9" customWidth="1"/>
    <col min="6" max="6" width="17.42578125" customWidth="1"/>
    <col min="7" max="7" width="19.5703125" customWidth="1"/>
    <col min="8" max="8" width="11" customWidth="1"/>
    <col min="9" max="9" width="13.28515625" customWidth="1"/>
    <col min="10" max="10" width="3.5703125" customWidth="1"/>
    <col min="11" max="11" width="4.5703125" style="69" customWidth="1"/>
    <col min="12" max="12" width="23.7109375" style="69" customWidth="1"/>
    <col min="13" max="13" width="6.28515625" style="69" customWidth="1"/>
    <col min="14" max="14" width="2.28515625" style="69" customWidth="1"/>
    <col min="15" max="15" width="14.5703125" style="69" customWidth="1"/>
    <col min="16" max="16" width="9.5703125" style="69" customWidth="1"/>
    <col min="17" max="17" width="9.140625" style="69"/>
    <col min="18" max="18" width="26.85546875" style="69" customWidth="1"/>
    <col min="19" max="21" width="9.140625" style="69"/>
  </cols>
  <sheetData>
    <row r="1" spans="1:26" ht="6" customHeight="1" x14ac:dyDescent="0.25">
      <c r="A1" s="1"/>
      <c r="B1" s="2"/>
      <c r="C1" s="2"/>
      <c r="D1" s="2"/>
      <c r="E1" s="2"/>
      <c r="F1" s="1"/>
      <c r="G1" s="1"/>
      <c r="H1" s="1"/>
      <c r="I1" s="1"/>
      <c r="J1" s="1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</row>
    <row r="2" spans="1:26" ht="20.85" customHeight="1" x14ac:dyDescent="0.35">
      <c r="A2" s="5" t="s">
        <v>0</v>
      </c>
      <c r="B2" s="6"/>
      <c r="C2" s="6"/>
      <c r="D2" s="6"/>
      <c r="E2" s="6"/>
      <c r="F2" s="7"/>
      <c r="G2" s="4"/>
      <c r="H2" s="7"/>
      <c r="I2" s="7"/>
      <c r="J2" s="7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4"/>
      <c r="W2" s="4"/>
      <c r="X2" s="4"/>
      <c r="Y2" s="4"/>
      <c r="Z2" s="4"/>
    </row>
    <row r="3" spans="1:26" ht="12" customHeight="1" x14ac:dyDescent="0.3">
      <c r="A3" s="9"/>
      <c r="B3" s="6"/>
      <c r="C3" s="6"/>
      <c r="D3" s="6"/>
      <c r="E3" s="6"/>
      <c r="F3" s="7"/>
      <c r="G3" s="7"/>
      <c r="H3" s="7"/>
      <c r="I3" s="7"/>
      <c r="J3" s="7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4"/>
      <c r="W3" s="4"/>
      <c r="X3" s="4"/>
      <c r="Y3" s="4"/>
      <c r="Z3" s="4"/>
    </row>
    <row r="4" spans="1:26" s="16" customFormat="1" ht="20.25" x14ac:dyDescent="0.3">
      <c r="A4" s="75" t="s">
        <v>82</v>
      </c>
      <c r="B4" s="6"/>
      <c r="C4" s="6"/>
      <c r="D4" s="59"/>
      <c r="E4" s="84" t="s">
        <v>86</v>
      </c>
      <c r="F4" s="60" t="s">
        <v>55</v>
      </c>
      <c r="G4" s="60" t="s">
        <v>56</v>
      </c>
      <c r="H4" s="7"/>
      <c r="I4" s="7"/>
      <c r="J4" s="14"/>
      <c r="K4" s="14"/>
      <c r="L4" s="10" t="s">
        <v>4</v>
      </c>
      <c r="M4" s="12"/>
      <c r="N4" s="12"/>
      <c r="O4" s="12" t="s">
        <v>2</v>
      </c>
      <c r="P4" s="12" t="s">
        <v>3</v>
      </c>
      <c r="Q4" s="12" t="s">
        <v>5</v>
      </c>
      <c r="R4" s="13"/>
      <c r="S4" s="13"/>
      <c r="T4" s="13"/>
      <c r="U4" s="13"/>
      <c r="V4" s="15"/>
      <c r="W4" s="15"/>
      <c r="X4" s="15"/>
      <c r="Y4" s="15"/>
      <c r="Z4" s="15"/>
    </row>
    <row r="5" spans="1:26" x14ac:dyDescent="0.25">
      <c r="A5" s="86"/>
      <c r="B5" s="28"/>
      <c r="C5" s="81"/>
      <c r="D5" s="81"/>
      <c r="E5" s="62" t="s">
        <v>72</v>
      </c>
      <c r="F5" s="27">
        <f>IF(H5&gt;1,H5,1)</f>
        <v>3</v>
      </c>
      <c r="G5" s="27">
        <f>SUM(D10:D29)+SUM(O6:O28)</f>
        <v>8</v>
      </c>
      <c r="H5" s="85">
        <f>SUM(D10:D25)+SUM(O6:O28)+SUM(C27:C29)</f>
        <v>3</v>
      </c>
      <c r="I5" s="8"/>
      <c r="J5" s="83"/>
      <c r="K5" s="3"/>
      <c r="L5" s="21" t="s">
        <v>9</v>
      </c>
      <c r="M5" s="22"/>
      <c r="N5" s="22"/>
      <c r="O5" s="23"/>
      <c r="P5" s="23"/>
      <c r="Q5" s="23"/>
      <c r="R5" s="24"/>
      <c r="S5" s="24"/>
      <c r="T5" s="24"/>
      <c r="U5" s="24"/>
      <c r="V5" s="4"/>
      <c r="W5" s="4"/>
      <c r="X5" s="4"/>
      <c r="Y5" s="4"/>
      <c r="Z5" s="4"/>
    </row>
    <row r="6" spans="1:26" x14ac:dyDescent="0.25">
      <c r="A6" s="8"/>
      <c r="B6" s="62"/>
      <c r="C6" s="27"/>
      <c r="D6" s="27"/>
      <c r="E6" s="80" t="s">
        <v>85</v>
      </c>
      <c r="F6" s="81">
        <f>F5*6</f>
        <v>18</v>
      </c>
      <c r="G6" s="81">
        <f>G5*6</f>
        <v>48</v>
      </c>
      <c r="H6" s="8"/>
      <c r="I6" s="8"/>
      <c r="J6" s="83"/>
      <c r="K6" s="8"/>
      <c r="L6" s="21" t="s">
        <v>11</v>
      </c>
      <c r="M6" s="28"/>
      <c r="N6" s="28"/>
      <c r="O6" s="29"/>
      <c r="P6" s="29">
        <v>0</v>
      </c>
      <c r="Q6" s="29">
        <v>-2</v>
      </c>
      <c r="R6" s="30" t="s">
        <v>12</v>
      </c>
      <c r="S6" s="31"/>
      <c r="T6" s="31"/>
      <c r="U6" s="31"/>
      <c r="V6" s="4"/>
      <c r="W6" s="4"/>
      <c r="X6" s="4"/>
      <c r="Y6" s="4"/>
      <c r="Z6" s="4"/>
    </row>
    <row r="7" spans="1:26" x14ac:dyDescent="0.25">
      <c r="A7" s="82"/>
      <c r="B7" s="81"/>
      <c r="C7" s="81"/>
      <c r="D7" s="81"/>
      <c r="E7" s="81"/>
      <c r="F7" s="8"/>
      <c r="G7" s="8"/>
      <c r="H7" s="8"/>
      <c r="I7" s="8"/>
      <c r="J7" s="1"/>
      <c r="K7" s="8"/>
      <c r="L7" s="3" t="s">
        <v>14</v>
      </c>
      <c r="M7" s="25" t="b">
        <v>0</v>
      </c>
      <c r="N7" s="26" t="str">
        <f>IF(M7=TRUE, 1, "")</f>
        <v/>
      </c>
      <c r="O7" s="27">
        <f>IF(M7=FALSE,0,0.5)</f>
        <v>0</v>
      </c>
      <c r="P7" s="27">
        <v>0.5</v>
      </c>
      <c r="Q7" s="27">
        <v>-1</v>
      </c>
      <c r="R7" s="30" t="s">
        <v>15</v>
      </c>
      <c r="S7" s="3"/>
      <c r="T7" s="3"/>
      <c r="U7" s="3"/>
      <c r="V7" s="4"/>
      <c r="W7" s="4"/>
      <c r="X7" s="4"/>
      <c r="Y7" s="4"/>
      <c r="Z7" s="4"/>
    </row>
    <row r="8" spans="1:26" ht="18" x14ac:dyDescent="0.25">
      <c r="A8" s="10" t="s">
        <v>1</v>
      </c>
      <c r="B8" s="11"/>
      <c r="C8" s="12"/>
      <c r="D8" s="12" t="s">
        <v>2</v>
      </c>
      <c r="E8" s="12" t="s">
        <v>3</v>
      </c>
      <c r="F8" s="12"/>
      <c r="G8" s="12"/>
      <c r="H8" s="13"/>
      <c r="I8" s="13"/>
      <c r="J8" s="1"/>
      <c r="K8" s="8"/>
      <c r="L8" s="3" t="s">
        <v>16</v>
      </c>
      <c r="M8" s="25" t="b">
        <v>1</v>
      </c>
      <c r="N8" s="26">
        <f>IF(M8=TRUE, 1, "")</f>
        <v>1</v>
      </c>
      <c r="O8" s="27">
        <f>IF(M8=FALSE,0,1)</f>
        <v>1</v>
      </c>
      <c r="P8" s="27">
        <v>1</v>
      </c>
      <c r="Q8" s="32" t="s">
        <v>17</v>
      </c>
      <c r="R8" s="30" t="s">
        <v>18</v>
      </c>
      <c r="S8" s="3"/>
      <c r="T8" s="3"/>
      <c r="U8" s="3"/>
      <c r="V8" s="4"/>
      <c r="W8" s="4"/>
      <c r="X8" s="4"/>
      <c r="Y8" s="4"/>
      <c r="Z8" s="4"/>
    </row>
    <row r="9" spans="1:26" x14ac:dyDescent="0.25">
      <c r="A9" s="17" t="s">
        <v>6</v>
      </c>
      <c r="B9" s="18"/>
      <c r="C9" s="19"/>
      <c r="D9" s="19"/>
      <c r="E9" s="19"/>
      <c r="F9" s="19" t="s">
        <v>7</v>
      </c>
      <c r="G9" s="19" t="s">
        <v>8</v>
      </c>
      <c r="H9" s="20"/>
      <c r="I9" s="20"/>
      <c r="J9" s="1"/>
      <c r="K9" s="8"/>
      <c r="L9" s="3" t="s">
        <v>20</v>
      </c>
      <c r="M9" s="25" t="b">
        <v>0</v>
      </c>
      <c r="N9" s="26" t="str">
        <f>IF(M9=TRUE, 1, "")</f>
        <v/>
      </c>
      <c r="O9" s="27">
        <f>IF(M9=FALSE,0,2)</f>
        <v>0</v>
      </c>
      <c r="P9" s="27">
        <v>2</v>
      </c>
      <c r="Q9" s="32" t="s">
        <v>21</v>
      </c>
      <c r="R9" s="30" t="s">
        <v>22</v>
      </c>
      <c r="S9" s="3"/>
      <c r="T9" s="3"/>
      <c r="U9" s="3"/>
      <c r="V9" s="4"/>
      <c r="W9" s="4"/>
      <c r="X9" s="4"/>
      <c r="Y9" s="4"/>
      <c r="Z9" s="4"/>
    </row>
    <row r="10" spans="1:26" x14ac:dyDescent="0.25">
      <c r="A10" s="3" t="s">
        <v>10</v>
      </c>
      <c r="B10" s="25" t="b">
        <v>0</v>
      </c>
      <c r="C10" s="26" t="str">
        <f>IF(B10=TRUE, 1, "")</f>
        <v/>
      </c>
      <c r="D10" s="27">
        <f>IF(B10=FALSE,0,-1)</f>
        <v>0</v>
      </c>
      <c r="E10" s="27">
        <v>-1</v>
      </c>
      <c r="F10" s="27">
        <v>18</v>
      </c>
      <c r="G10" s="27">
        <v>6</v>
      </c>
      <c r="H10" s="3"/>
      <c r="I10" s="3"/>
      <c r="J10" s="1"/>
      <c r="K10" s="8"/>
      <c r="L10" s="3"/>
      <c r="M10" s="28"/>
      <c r="N10" s="33" t="str">
        <f>IF(SUM(N7:N9)&gt;1, "Error - Choose a single Anti-Fighter Weapon","")</f>
        <v/>
      </c>
      <c r="O10" s="27"/>
      <c r="P10" s="27"/>
      <c r="Q10" s="27"/>
      <c r="R10" s="3"/>
      <c r="S10" s="3"/>
      <c r="T10" s="3"/>
      <c r="U10" s="3"/>
      <c r="V10" s="4"/>
      <c r="W10" s="4"/>
      <c r="X10" s="4"/>
      <c r="Y10" s="4"/>
      <c r="Z10" s="4"/>
    </row>
    <row r="11" spans="1:26" x14ac:dyDescent="0.25">
      <c r="A11" s="3" t="s">
        <v>13</v>
      </c>
      <c r="B11" s="25" t="b">
        <v>0</v>
      </c>
      <c r="C11" s="26" t="str">
        <f>IF(B11=TRUE, 1, "")</f>
        <v/>
      </c>
      <c r="D11" s="27">
        <f>IF(B11=FALSE,0,-0.5)</f>
        <v>0</v>
      </c>
      <c r="E11" s="27">
        <v>-0.5</v>
      </c>
      <c r="F11" s="27">
        <v>21</v>
      </c>
      <c r="G11" s="27">
        <v>9</v>
      </c>
      <c r="H11" s="3"/>
      <c r="I11" s="3"/>
      <c r="J11" s="1"/>
      <c r="K11" s="8"/>
      <c r="L11" s="35" t="s">
        <v>24</v>
      </c>
      <c r="M11" s="36"/>
      <c r="N11" s="36"/>
      <c r="O11" s="37"/>
      <c r="P11" s="37"/>
      <c r="Q11" s="37"/>
      <c r="R11" s="38"/>
      <c r="S11" s="39"/>
      <c r="T11" s="39"/>
      <c r="U11" s="39"/>
      <c r="V11" s="4"/>
      <c r="W11" s="4"/>
      <c r="X11" s="4"/>
      <c r="Y11" s="4"/>
      <c r="Z11" s="4"/>
    </row>
    <row r="12" spans="1:26" x14ac:dyDescent="0.25">
      <c r="A12" s="17" t="s">
        <v>16</v>
      </c>
      <c r="B12" s="25"/>
      <c r="C12" s="26" t="str">
        <f>IF(B12=TRUE, 1, "")</f>
        <v/>
      </c>
      <c r="D12" s="27">
        <v>0</v>
      </c>
      <c r="E12" s="27">
        <v>0</v>
      </c>
      <c r="F12" s="19">
        <v>24</v>
      </c>
      <c r="G12" s="19">
        <v>12</v>
      </c>
      <c r="H12" s="3"/>
      <c r="I12" s="3"/>
      <c r="J12" s="1"/>
      <c r="K12" s="8"/>
      <c r="L12" s="35" t="s">
        <v>26</v>
      </c>
      <c r="M12" s="28">
        <f>IF(M13=TRUE,1,0)</f>
        <v>0</v>
      </c>
      <c r="N12" s="28"/>
      <c r="O12" s="29">
        <v>0</v>
      </c>
      <c r="P12" s="29">
        <v>0</v>
      </c>
      <c r="Q12" s="43" t="s">
        <v>17</v>
      </c>
      <c r="R12" s="3" t="s">
        <v>27</v>
      </c>
      <c r="S12" s="31"/>
      <c r="T12" s="31"/>
      <c r="U12" s="31"/>
      <c r="V12" s="4"/>
      <c r="W12" s="4"/>
      <c r="X12" s="4"/>
      <c r="Y12" s="4"/>
      <c r="Z12" s="4"/>
    </row>
    <row r="13" spans="1:26" x14ac:dyDescent="0.25">
      <c r="A13" s="3" t="s">
        <v>19</v>
      </c>
      <c r="B13" s="25" t="b">
        <v>0</v>
      </c>
      <c r="C13" s="26" t="str">
        <f>IF(B13=TRUE, 1, "")</f>
        <v/>
      </c>
      <c r="D13" s="27">
        <f>IF(B13=FALSE,0,0.5)</f>
        <v>0</v>
      </c>
      <c r="E13" s="27">
        <v>0.5</v>
      </c>
      <c r="F13" s="27">
        <v>30</v>
      </c>
      <c r="G13" s="27">
        <v>12</v>
      </c>
      <c r="H13" s="3"/>
      <c r="I13" s="3"/>
      <c r="J13" s="1"/>
      <c r="K13" s="8"/>
      <c r="L13" s="31" t="s">
        <v>11</v>
      </c>
      <c r="M13" s="28" t="b">
        <v>0</v>
      </c>
      <c r="N13" s="26" t="str">
        <f t="shared" ref="N13:N19" si="0">IF(M13=TRUE, 1, "")</f>
        <v/>
      </c>
      <c r="O13" s="29">
        <v>0</v>
      </c>
      <c r="P13" s="29">
        <v>0</v>
      </c>
      <c r="Q13" s="29">
        <v>-2</v>
      </c>
      <c r="R13" s="3" t="s">
        <v>30</v>
      </c>
      <c r="S13" s="31"/>
      <c r="T13" s="31"/>
      <c r="U13" s="31"/>
      <c r="V13" s="4"/>
      <c r="W13" s="4"/>
      <c r="X13" s="4"/>
      <c r="Y13" s="4"/>
      <c r="Z13" s="4"/>
    </row>
    <row r="14" spans="1:26" x14ac:dyDescent="0.25">
      <c r="A14" s="3" t="s">
        <v>23</v>
      </c>
      <c r="B14" s="25" t="b">
        <v>0</v>
      </c>
      <c r="C14" s="26" t="str">
        <f>IF(B14=TRUE, 1, "")</f>
        <v/>
      </c>
      <c r="D14" s="27">
        <f>IF(B14=FALSE,0,1)</f>
        <v>0</v>
      </c>
      <c r="E14" s="27">
        <v>1</v>
      </c>
      <c r="F14" s="27">
        <v>36</v>
      </c>
      <c r="G14" s="27">
        <v>12</v>
      </c>
      <c r="H14" s="3"/>
      <c r="I14" s="3"/>
      <c r="J14" s="1"/>
      <c r="K14" s="8"/>
      <c r="L14" s="3" t="s">
        <v>14</v>
      </c>
      <c r="M14" s="25" t="b">
        <v>0</v>
      </c>
      <c r="N14" s="26" t="str">
        <f t="shared" si="0"/>
        <v/>
      </c>
      <c r="O14" s="27">
        <f>IF(M14=FALSE,0,0.5)</f>
        <v>0</v>
      </c>
      <c r="P14" s="27">
        <v>0.5</v>
      </c>
      <c r="Q14" s="27">
        <v>-1</v>
      </c>
      <c r="R14" s="3" t="s">
        <v>33</v>
      </c>
      <c r="S14" s="3"/>
      <c r="T14" s="3"/>
      <c r="U14" s="3"/>
      <c r="V14" s="4"/>
      <c r="W14" s="4"/>
      <c r="X14" s="4"/>
      <c r="Y14" s="4"/>
      <c r="Z14" s="4"/>
    </row>
    <row r="15" spans="1:26" x14ac:dyDescent="0.25">
      <c r="A15" s="3"/>
      <c r="B15" s="25"/>
      <c r="C15" s="34" t="str">
        <f>IF(SUM(C10:C14)&gt;1, "Error - Choose a single momvement option","")</f>
        <v/>
      </c>
      <c r="D15" s="27"/>
      <c r="E15" s="27"/>
      <c r="F15" s="27"/>
      <c r="G15" s="27"/>
      <c r="H15" s="3"/>
      <c r="I15" s="3"/>
      <c r="J15" s="1"/>
      <c r="K15" s="8"/>
      <c r="L15" s="3" t="s">
        <v>16</v>
      </c>
      <c r="M15" s="25" t="b">
        <v>1</v>
      </c>
      <c r="N15" s="26">
        <f t="shared" si="0"/>
        <v>1</v>
      </c>
      <c r="O15" s="27">
        <f>IF(M15=FALSE,0,1)</f>
        <v>1</v>
      </c>
      <c r="P15" s="27">
        <v>1</v>
      </c>
      <c r="Q15" s="32" t="s">
        <v>17</v>
      </c>
      <c r="R15" s="3" t="s">
        <v>34</v>
      </c>
      <c r="S15" s="3"/>
      <c r="T15" s="3"/>
      <c r="U15" s="3"/>
      <c r="V15" s="4"/>
      <c r="W15" s="4"/>
      <c r="X15" s="4"/>
      <c r="Y15" s="4"/>
      <c r="Z15" s="4"/>
    </row>
    <row r="16" spans="1:26" x14ac:dyDescent="0.25">
      <c r="A16" s="40" t="s">
        <v>25</v>
      </c>
      <c r="B16" s="41"/>
      <c r="C16" s="41"/>
      <c r="D16" s="41"/>
      <c r="E16" s="41"/>
      <c r="F16" s="42"/>
      <c r="G16" s="42"/>
      <c r="H16" s="42"/>
      <c r="I16" s="42"/>
      <c r="J16" s="1"/>
      <c r="K16" s="8"/>
      <c r="L16" s="3" t="s">
        <v>40</v>
      </c>
      <c r="M16" s="25" t="b">
        <v>0</v>
      </c>
      <c r="N16" s="26" t="str">
        <f t="shared" ref="N16" si="1">IF(M16=TRUE, 1, "")</f>
        <v/>
      </c>
      <c r="O16" s="27">
        <f>IF(M16=FALSE,0,3)</f>
        <v>0</v>
      </c>
      <c r="P16" s="27">
        <v>3</v>
      </c>
      <c r="Q16" s="32" t="s">
        <v>21</v>
      </c>
      <c r="R16" s="3" t="s">
        <v>41</v>
      </c>
      <c r="S16" s="3"/>
      <c r="T16" s="3"/>
      <c r="U16" s="3"/>
      <c r="V16" s="4"/>
      <c r="W16" s="4"/>
      <c r="X16" s="4"/>
      <c r="Y16" s="4"/>
      <c r="Z16" s="4"/>
    </row>
    <row r="17" spans="1:26" x14ac:dyDescent="0.25">
      <c r="A17" s="3" t="s">
        <v>28</v>
      </c>
      <c r="B17" s="28" t="b">
        <v>0</v>
      </c>
      <c r="C17" s="26" t="str">
        <f>IF(B17=TRUE, 1, "")</f>
        <v/>
      </c>
      <c r="D17" s="27">
        <f>IF(B17=FALSE,0,-1)</f>
        <v>0</v>
      </c>
      <c r="E17" s="27">
        <v>-1</v>
      </c>
      <c r="F17" s="44" t="s">
        <v>29</v>
      </c>
      <c r="G17" s="31"/>
      <c r="H17" s="31"/>
      <c r="I17" s="31"/>
      <c r="J17" s="1"/>
      <c r="K17" s="8"/>
      <c r="L17" s="3" t="s">
        <v>36</v>
      </c>
      <c r="M17" s="25" t="b">
        <v>0</v>
      </c>
      <c r="N17" s="26" t="str">
        <f t="shared" si="0"/>
        <v/>
      </c>
      <c r="O17" s="27">
        <f>IF(M17=FALSE,0,1)</f>
        <v>0</v>
      </c>
      <c r="P17" s="27">
        <v>1</v>
      </c>
      <c r="Q17" s="32" t="s">
        <v>17</v>
      </c>
      <c r="R17" s="3" t="s">
        <v>37</v>
      </c>
      <c r="S17" s="3"/>
      <c r="T17" s="3"/>
      <c r="U17" s="3"/>
      <c r="V17" s="4"/>
      <c r="W17" s="4"/>
      <c r="X17" s="4"/>
      <c r="Y17" s="4"/>
      <c r="Z17" s="4"/>
    </row>
    <row r="18" spans="1:26" x14ac:dyDescent="0.25">
      <c r="A18" s="3" t="s">
        <v>31</v>
      </c>
      <c r="B18" s="25" t="b">
        <v>0</v>
      </c>
      <c r="C18" s="26" t="str">
        <f>IF(B18=TRUE, 1, "")</f>
        <v/>
      </c>
      <c r="D18" s="27">
        <f>IF(B18=FALSE,0,2)</f>
        <v>0</v>
      </c>
      <c r="E18" s="27">
        <v>2</v>
      </c>
      <c r="F18" s="44" t="s">
        <v>32</v>
      </c>
      <c r="G18" s="3"/>
      <c r="H18" s="3"/>
      <c r="I18" s="3"/>
      <c r="J18" s="1"/>
      <c r="K18" s="8"/>
      <c r="L18" s="3" t="s">
        <v>44</v>
      </c>
      <c r="M18" s="25" t="b">
        <v>0</v>
      </c>
      <c r="N18" s="26" t="str">
        <f t="shared" si="0"/>
        <v/>
      </c>
      <c r="O18" s="27">
        <f>IF(M18=FALSE,0,4)</f>
        <v>0</v>
      </c>
      <c r="P18" s="27">
        <v>4</v>
      </c>
      <c r="Q18" s="32" t="s">
        <v>17</v>
      </c>
      <c r="R18" s="3" t="s">
        <v>45</v>
      </c>
      <c r="S18" s="3"/>
      <c r="T18" s="3"/>
      <c r="U18" s="3"/>
      <c r="V18" s="4"/>
      <c r="W18" s="4"/>
      <c r="X18" s="4"/>
      <c r="Y18" s="4"/>
      <c r="Z18" s="4"/>
    </row>
    <row r="19" spans="1:26" x14ac:dyDescent="0.25">
      <c r="A19" s="3"/>
      <c r="B19" s="25"/>
      <c r="C19" s="34" t="str">
        <f>IF(SUM(C17:C18)&gt;1, "Error - Choose a single hull option","")</f>
        <v/>
      </c>
      <c r="D19" s="27"/>
      <c r="E19" s="27"/>
      <c r="F19" s="44"/>
      <c r="G19" s="3"/>
      <c r="H19" s="3"/>
      <c r="I19" s="3"/>
      <c r="J19" s="1"/>
      <c r="K19" s="8"/>
      <c r="L19" s="3" t="s">
        <v>48</v>
      </c>
      <c r="M19" s="25" t="b">
        <v>0</v>
      </c>
      <c r="N19" s="26" t="str">
        <f t="shared" si="0"/>
        <v/>
      </c>
      <c r="O19" s="27">
        <f>IF(M19=FALSE,0,1)</f>
        <v>0</v>
      </c>
      <c r="P19" s="27">
        <v>1</v>
      </c>
      <c r="Q19" s="32" t="s">
        <v>17</v>
      </c>
      <c r="R19" s="3" t="s">
        <v>49</v>
      </c>
      <c r="S19" s="3"/>
      <c r="T19" s="3"/>
      <c r="U19" s="3"/>
      <c r="V19" s="4"/>
      <c r="W19" s="4"/>
      <c r="X19" s="4"/>
      <c r="Y19" s="4"/>
      <c r="Z19" s="4"/>
    </row>
    <row r="20" spans="1:26" x14ac:dyDescent="0.25">
      <c r="A20" s="45" t="s">
        <v>35</v>
      </c>
      <c r="B20" s="46"/>
      <c r="C20" s="46"/>
      <c r="D20" s="46"/>
      <c r="E20" s="46"/>
      <c r="F20" s="47"/>
      <c r="G20" s="47"/>
      <c r="H20" s="47"/>
      <c r="I20" s="47"/>
      <c r="J20" s="1"/>
      <c r="K20" s="8"/>
      <c r="L20" s="3"/>
      <c r="M20" s="28"/>
      <c r="N20" s="33" t="str">
        <f>IF(SUM(N13:N19)&gt;1, "Error - Choose a single Anti-Ship Weapon","")</f>
        <v/>
      </c>
      <c r="O20" s="27"/>
      <c r="P20" s="27"/>
      <c r="Q20" s="27"/>
      <c r="R20" s="3"/>
      <c r="S20" s="3"/>
      <c r="T20" s="3"/>
      <c r="U20" s="3"/>
      <c r="V20" s="4"/>
      <c r="W20" s="4"/>
      <c r="X20" s="4"/>
      <c r="Y20" s="4"/>
      <c r="Z20" s="4"/>
    </row>
    <row r="21" spans="1:26" x14ac:dyDescent="0.25">
      <c r="A21" s="3" t="s">
        <v>38</v>
      </c>
      <c r="B21" s="25" t="b">
        <v>0</v>
      </c>
      <c r="C21" s="27"/>
      <c r="D21" s="27">
        <f>IF(B21=FALSE,0,1)</f>
        <v>0</v>
      </c>
      <c r="E21" s="27">
        <v>1</v>
      </c>
      <c r="F21" s="3" t="s">
        <v>39</v>
      </c>
      <c r="G21" s="3"/>
      <c r="H21" s="3"/>
      <c r="I21" s="3"/>
      <c r="J21" s="1"/>
      <c r="K21" s="8"/>
      <c r="L21" s="48" t="s">
        <v>52</v>
      </c>
      <c r="M21" s="49"/>
      <c r="N21" s="49"/>
      <c r="O21" s="50"/>
      <c r="P21" s="50"/>
      <c r="Q21" s="51" t="s">
        <v>53</v>
      </c>
      <c r="R21" s="52"/>
      <c r="S21" s="52"/>
      <c r="T21" s="52"/>
      <c r="U21" s="52"/>
      <c r="V21" s="4"/>
      <c r="W21" s="4"/>
      <c r="X21" s="4"/>
      <c r="Y21" s="4"/>
      <c r="Z21" s="4"/>
    </row>
    <row r="22" spans="1:26" x14ac:dyDescent="0.25">
      <c r="A22" s="3" t="s">
        <v>42</v>
      </c>
      <c r="B22" s="25" t="b">
        <v>0</v>
      </c>
      <c r="C22" s="27"/>
      <c r="D22" s="27">
        <f>IF(B22=FALSE,0,6)</f>
        <v>0</v>
      </c>
      <c r="E22" s="27">
        <v>6</v>
      </c>
      <c r="F22" s="3" t="s">
        <v>43</v>
      </c>
      <c r="G22" s="3"/>
      <c r="H22" s="3"/>
      <c r="I22" s="3"/>
      <c r="J22" s="1"/>
      <c r="K22" s="8"/>
      <c r="L22" s="57" t="s">
        <v>58</v>
      </c>
      <c r="M22" s="25" t="b">
        <v>0</v>
      </c>
      <c r="N22" s="26" t="str">
        <f t="shared" ref="N22:N27" si="2">IF(M22=TRUE, 1, "")</f>
        <v/>
      </c>
      <c r="O22" s="27">
        <f>IF(M22=FALSE,0,5)</f>
        <v>0</v>
      </c>
      <c r="P22" s="27">
        <v>5</v>
      </c>
      <c r="Q22" s="32" t="s">
        <v>79</v>
      </c>
      <c r="R22" s="3" t="s">
        <v>59</v>
      </c>
      <c r="S22" s="3"/>
      <c r="T22" s="3"/>
      <c r="U22" s="3"/>
      <c r="V22" s="4"/>
      <c r="W22" s="4"/>
      <c r="X22" s="4"/>
      <c r="Y22" s="4"/>
      <c r="Z22" s="4"/>
    </row>
    <row r="23" spans="1:26" x14ac:dyDescent="0.25">
      <c r="A23" s="3" t="s">
        <v>46</v>
      </c>
      <c r="B23" s="25" t="b">
        <v>0</v>
      </c>
      <c r="C23" s="27"/>
      <c r="D23" s="27">
        <f>IF(B23=FALSE,0,1)</f>
        <v>0</v>
      </c>
      <c r="E23" s="27">
        <v>1</v>
      </c>
      <c r="F23" s="3" t="s">
        <v>47</v>
      </c>
      <c r="G23" s="3"/>
      <c r="H23" s="3"/>
      <c r="I23" s="3"/>
      <c r="J23" s="1"/>
      <c r="K23" s="8"/>
      <c r="L23" s="3" t="s">
        <v>78</v>
      </c>
      <c r="M23" s="25" t="b">
        <v>0</v>
      </c>
      <c r="N23" s="26" t="str">
        <f t="shared" si="2"/>
        <v/>
      </c>
      <c r="O23" s="27">
        <f>IF(M23=FALSE,0,1)</f>
        <v>0</v>
      </c>
      <c r="P23" s="27">
        <v>1</v>
      </c>
      <c r="Q23" s="32" t="s">
        <v>79</v>
      </c>
      <c r="R23" s="3" t="s">
        <v>61</v>
      </c>
      <c r="S23" s="3"/>
      <c r="T23" s="3"/>
      <c r="U23" s="3"/>
      <c r="V23" s="4"/>
      <c r="W23" s="4"/>
      <c r="X23" s="4"/>
      <c r="Y23" s="4"/>
      <c r="Z23" s="4"/>
    </row>
    <row r="24" spans="1:26" x14ac:dyDescent="0.25">
      <c r="A24" s="3" t="s">
        <v>50</v>
      </c>
      <c r="B24" s="25" t="b">
        <v>0</v>
      </c>
      <c r="C24" s="27"/>
      <c r="D24" s="27">
        <f>IF(B24=FALSE,0,-1)</f>
        <v>0</v>
      </c>
      <c r="E24" s="32">
        <v>-1</v>
      </c>
      <c r="F24" s="3" t="s">
        <v>51</v>
      </c>
      <c r="G24" s="3"/>
      <c r="H24" s="3"/>
      <c r="I24" s="3"/>
      <c r="J24" s="1"/>
      <c r="K24" s="8"/>
      <c r="L24" s="3" t="s">
        <v>62</v>
      </c>
      <c r="M24" s="25" t="b">
        <v>0</v>
      </c>
      <c r="N24" s="26" t="str">
        <f t="shared" si="2"/>
        <v/>
      </c>
      <c r="O24" s="27">
        <f>IF(M24=FALSE,0,2)</f>
        <v>0</v>
      </c>
      <c r="P24" s="27">
        <v>2</v>
      </c>
      <c r="Q24" s="32" t="s">
        <v>80</v>
      </c>
      <c r="R24" s="3" t="s">
        <v>81</v>
      </c>
      <c r="S24" s="3"/>
      <c r="T24" s="3"/>
      <c r="U24" s="3"/>
      <c r="V24" s="4"/>
      <c r="W24" s="4"/>
      <c r="X24" s="4"/>
      <c r="Y24" s="4"/>
      <c r="Z24" s="4"/>
    </row>
    <row r="25" spans="1:26" x14ac:dyDescent="0.25">
      <c r="A25" s="3"/>
      <c r="B25" s="28"/>
      <c r="C25" s="27"/>
      <c r="D25" s="27"/>
      <c r="E25" s="27"/>
      <c r="F25" s="3"/>
      <c r="G25" s="3"/>
      <c r="H25" s="3"/>
      <c r="I25" s="3"/>
      <c r="J25" s="1"/>
      <c r="K25" s="8"/>
      <c r="L25" s="3" t="s">
        <v>64</v>
      </c>
      <c r="M25" s="25" t="b">
        <v>0</v>
      </c>
      <c r="N25" s="26" t="str">
        <f t="shared" si="2"/>
        <v/>
      </c>
      <c r="O25" s="27">
        <f>IF(M25=FALSE,0,5)</f>
        <v>0</v>
      </c>
      <c r="P25" s="27">
        <v>5</v>
      </c>
      <c r="Q25" s="32" t="s">
        <v>79</v>
      </c>
      <c r="R25" s="3" t="s">
        <v>65</v>
      </c>
      <c r="S25" s="3"/>
      <c r="T25" s="3"/>
      <c r="U25" s="3"/>
      <c r="V25" s="4"/>
      <c r="W25" s="4"/>
      <c r="X25" s="4"/>
      <c r="Y25" s="4"/>
      <c r="Z25" s="4"/>
    </row>
    <row r="26" spans="1:26" x14ac:dyDescent="0.25">
      <c r="A26" s="53" t="s">
        <v>54</v>
      </c>
      <c r="B26" s="54"/>
      <c r="C26" s="55" t="s">
        <v>55</v>
      </c>
      <c r="D26" s="55" t="s">
        <v>56</v>
      </c>
      <c r="E26" s="56"/>
      <c r="F26" s="55" t="s">
        <v>57</v>
      </c>
      <c r="G26" s="56"/>
      <c r="H26" s="56"/>
      <c r="I26" s="56"/>
      <c r="J26" s="1"/>
      <c r="K26" s="8"/>
      <c r="L26" s="3" t="s">
        <v>66</v>
      </c>
      <c r="M26" s="25" t="b">
        <v>0</v>
      </c>
      <c r="N26" s="26" t="str">
        <f t="shared" si="2"/>
        <v/>
      </c>
      <c r="O26" s="27">
        <f>IF(M26=FALSE,0,5)</f>
        <v>0</v>
      </c>
      <c r="P26" s="27">
        <v>5</v>
      </c>
      <c r="Q26" s="32" t="s">
        <v>79</v>
      </c>
      <c r="R26" s="3" t="s">
        <v>67</v>
      </c>
      <c r="S26" s="3"/>
      <c r="T26" s="3"/>
      <c r="U26" s="3"/>
      <c r="V26" s="4"/>
      <c r="W26" s="4"/>
      <c r="X26" s="4"/>
      <c r="Y26" s="4"/>
      <c r="Z26" s="4"/>
    </row>
    <row r="27" spans="1:26" x14ac:dyDescent="0.25">
      <c r="A27" s="31" t="s">
        <v>60</v>
      </c>
      <c r="B27" s="28" t="b">
        <v>0</v>
      </c>
      <c r="C27" s="27">
        <f>IF(B27=FALSE,0,0)</f>
        <v>0</v>
      </c>
      <c r="D27" s="27">
        <f>IF(B27=FALSE,0,4)</f>
        <v>0</v>
      </c>
      <c r="E27" s="29">
        <v>0</v>
      </c>
      <c r="F27" s="29">
        <v>4</v>
      </c>
      <c r="G27" s="31"/>
      <c r="H27" s="31"/>
      <c r="I27" s="31"/>
      <c r="J27" s="1"/>
      <c r="K27" s="8"/>
      <c r="L27" s="3" t="s">
        <v>68</v>
      </c>
      <c r="M27" s="25" t="b">
        <v>0</v>
      </c>
      <c r="N27" s="26" t="str">
        <f t="shared" si="2"/>
        <v/>
      </c>
      <c r="O27" s="27">
        <f>IF(M27=FALSE,0,3)</f>
        <v>0</v>
      </c>
      <c r="P27" s="27">
        <v>3</v>
      </c>
      <c r="Q27" s="32" t="s">
        <v>80</v>
      </c>
      <c r="R27" s="3" t="s">
        <v>69</v>
      </c>
      <c r="S27" s="3"/>
      <c r="T27" s="3"/>
      <c r="U27" s="3"/>
      <c r="V27" s="4"/>
      <c r="W27" s="4"/>
      <c r="X27" s="4"/>
      <c r="Y27" s="4"/>
      <c r="Z27" s="4"/>
    </row>
    <row r="28" spans="1:26" x14ac:dyDescent="0.25">
      <c r="A28" s="53" t="s">
        <v>16</v>
      </c>
      <c r="B28" s="28"/>
      <c r="C28" s="27">
        <f>IF(B27=TRUE,0,IF(B29=TRUE,0,1))</f>
        <v>1</v>
      </c>
      <c r="D28" s="27">
        <f>IF(B27=TRUE,0,IF(B29=TRUE,0,6))</f>
        <v>6</v>
      </c>
      <c r="E28" s="27">
        <v>1</v>
      </c>
      <c r="F28" s="55">
        <v>6</v>
      </c>
      <c r="G28" s="3"/>
      <c r="H28" s="3"/>
      <c r="I28" s="3"/>
      <c r="J28" s="1"/>
      <c r="K28" s="8"/>
      <c r="L28" s="8" t="s">
        <v>70</v>
      </c>
      <c r="M28" s="27"/>
      <c r="N28" s="27"/>
      <c r="O28" s="27" cm="1">
        <f t="array" ref="O28">IF(AND((SUM(O14:O19+M12)&gt;0),(SUM(O22:O27)&gt;0)),1,0)</f>
        <v>0</v>
      </c>
      <c r="P28" s="27">
        <v>1</v>
      </c>
      <c r="Q28" s="27"/>
      <c r="R28" s="61" t="s">
        <v>71</v>
      </c>
      <c r="S28" s="3"/>
      <c r="T28" s="3"/>
      <c r="U28" s="3"/>
      <c r="V28" s="4"/>
      <c r="W28" s="4"/>
      <c r="X28" s="4"/>
      <c r="Y28" s="4"/>
      <c r="Z28" s="4"/>
    </row>
    <row r="29" spans="1:26" x14ac:dyDescent="0.25">
      <c r="A29" s="3" t="s">
        <v>63</v>
      </c>
      <c r="B29" s="25" t="b">
        <v>0</v>
      </c>
      <c r="C29" s="27">
        <f>IF(B29=FALSE,0,2)</f>
        <v>0</v>
      </c>
      <c r="D29" s="27">
        <f>IF(B29=FALSE,0,9)</f>
        <v>0</v>
      </c>
      <c r="E29" s="27">
        <v>2</v>
      </c>
      <c r="F29" s="27">
        <v>9</v>
      </c>
      <c r="G29" s="3"/>
      <c r="H29" s="3"/>
      <c r="I29" s="3"/>
      <c r="J29" s="1"/>
      <c r="K29" s="8"/>
      <c r="L29" s="3"/>
      <c r="M29" s="27"/>
      <c r="N29" s="33" t="str">
        <f>IF(SUM(N22:N27)&gt;1, "Error - Choose a single Anti-Ship Ordinance","")</f>
        <v/>
      </c>
      <c r="O29" s="27"/>
      <c r="P29" s="27"/>
      <c r="Q29" s="27"/>
      <c r="R29" s="3"/>
      <c r="S29" s="3"/>
      <c r="T29" s="3"/>
      <c r="U29" s="3"/>
      <c r="V29" s="4"/>
      <c r="W29" s="4"/>
      <c r="X29" s="4"/>
      <c r="Y29" s="4"/>
      <c r="Z29" s="4"/>
    </row>
    <row r="30" spans="1:26" x14ac:dyDescent="0.25">
      <c r="A30" s="4"/>
      <c r="B30" s="4"/>
      <c r="C30" s="58" t="str">
        <f>IF(B27=TRUE,IF(B29=TRUE,"Error - Can not be Short and Long range", ""), "")</f>
        <v/>
      </c>
      <c r="D30" s="4"/>
      <c r="E30" s="4"/>
      <c r="F30" s="4"/>
      <c r="G30" s="4"/>
      <c r="H30" s="4"/>
      <c r="I30" s="4"/>
      <c r="J30" s="1"/>
      <c r="K30" s="8"/>
      <c r="L30" s="8" t="s">
        <v>73</v>
      </c>
      <c r="M30" s="64" t="s">
        <v>74</v>
      </c>
      <c r="N30" s="64"/>
      <c r="O30" s="65"/>
      <c r="P30" s="65"/>
      <c r="Q30" s="65"/>
      <c r="R30" s="66"/>
      <c r="S30" s="66"/>
      <c r="T30" s="66"/>
      <c r="U30" s="3"/>
      <c r="V30" s="4"/>
      <c r="W30" s="4"/>
      <c r="X30" s="4"/>
      <c r="Y30" s="4"/>
      <c r="Z30" s="4"/>
    </row>
    <row r="31" spans="1:26" x14ac:dyDescent="0.25">
      <c r="A31" s="3"/>
      <c r="B31" s="28"/>
      <c r="C31" s="27"/>
      <c r="D31" s="27"/>
      <c r="E31" s="27"/>
      <c r="F31" s="3"/>
      <c r="G31" s="3"/>
      <c r="H31" s="3"/>
      <c r="I31" s="3"/>
      <c r="J31" s="1"/>
      <c r="K31" s="8"/>
      <c r="L31" s="8" t="s">
        <v>75</v>
      </c>
      <c r="M31" s="64" t="s">
        <v>76</v>
      </c>
      <c r="N31" s="64"/>
      <c r="O31" s="65"/>
      <c r="P31" s="65"/>
      <c r="Q31" s="65"/>
      <c r="R31" s="66"/>
      <c r="S31" s="66"/>
      <c r="T31" s="66"/>
      <c r="U31" s="3"/>
      <c r="V31" s="4"/>
      <c r="W31" s="4"/>
      <c r="X31" s="4"/>
      <c r="Y31" s="4"/>
      <c r="Z31" s="4"/>
    </row>
    <row r="32" spans="1:26" ht="18" x14ac:dyDescent="0.25">
      <c r="A32" s="76" t="s">
        <v>83</v>
      </c>
      <c r="B32" s="77" t="s">
        <v>84</v>
      </c>
      <c r="C32" s="60"/>
      <c r="D32" s="60"/>
      <c r="E32" s="78"/>
      <c r="F32" s="79">
        <v>46003</v>
      </c>
      <c r="G32" s="31"/>
      <c r="H32" s="31"/>
      <c r="I32" s="31"/>
      <c r="J32" s="1"/>
      <c r="K32" s="8"/>
      <c r="L32" s="3"/>
      <c r="M32" s="64" t="s">
        <v>77</v>
      </c>
      <c r="N32" s="64"/>
      <c r="O32" s="65"/>
      <c r="P32" s="65"/>
      <c r="Q32" s="65"/>
      <c r="R32" s="66"/>
      <c r="S32" s="66"/>
      <c r="T32" s="66"/>
      <c r="U32" s="3"/>
      <c r="V32" s="4"/>
      <c r="W32" s="4"/>
      <c r="X32" s="4"/>
      <c r="Y32" s="4"/>
      <c r="Z32" s="4"/>
    </row>
    <row r="33" spans="1:26" x14ac:dyDescent="0.25">
      <c r="A33" s="8"/>
      <c r="B33" s="62"/>
      <c r="C33" s="27"/>
      <c r="D33" s="27"/>
      <c r="E33" s="72"/>
      <c r="F33" s="73"/>
      <c r="G33" s="31"/>
      <c r="H33" s="31"/>
      <c r="I33" s="31"/>
      <c r="J33" s="1"/>
      <c r="K33" s="8"/>
      <c r="L33" s="3"/>
      <c r="M33" s="27"/>
      <c r="N33" s="27"/>
      <c r="O33" s="27"/>
      <c r="P33" s="27"/>
      <c r="Q33" s="27"/>
      <c r="R33" s="3"/>
      <c r="S33" s="3"/>
      <c r="T33" s="3"/>
      <c r="U33" s="3"/>
      <c r="V33" s="4"/>
      <c r="W33" s="4"/>
      <c r="X33" s="4"/>
      <c r="Y33" s="4"/>
      <c r="Z33" s="4"/>
    </row>
    <row r="34" spans="1:26" ht="18" x14ac:dyDescent="0.25">
      <c r="A34" s="3"/>
      <c r="B34" s="63"/>
      <c r="C34" s="60"/>
      <c r="D34" s="60"/>
      <c r="E34" s="74"/>
      <c r="F34" s="73"/>
      <c r="G34" s="31"/>
      <c r="H34" s="31"/>
      <c r="I34" s="31"/>
      <c r="J34" s="1"/>
      <c r="K34" s="8"/>
      <c r="L34" s="3"/>
      <c r="M34" s="27"/>
      <c r="N34" s="27"/>
      <c r="O34" s="27"/>
      <c r="P34" s="27"/>
      <c r="Q34" s="27"/>
      <c r="R34" s="3"/>
      <c r="S34" s="3"/>
      <c r="T34" s="3"/>
      <c r="U34" s="3"/>
      <c r="V34" s="4"/>
      <c r="W34" s="4"/>
      <c r="X34" s="4"/>
      <c r="Y34" s="4"/>
      <c r="Z34" s="4"/>
    </row>
    <row r="35" spans="1:26" x14ac:dyDescent="0.25">
      <c r="A35" s="31"/>
      <c r="B35" s="25"/>
      <c r="C35" s="29"/>
      <c r="D35" s="29"/>
      <c r="E35" s="70"/>
      <c r="F35" s="73"/>
      <c r="G35" s="31"/>
      <c r="H35" s="31"/>
      <c r="I35" s="31"/>
      <c r="J35" s="1"/>
      <c r="K35" s="8"/>
      <c r="L35" s="3"/>
      <c r="M35" s="27"/>
      <c r="N35" s="27"/>
      <c r="O35" s="27"/>
      <c r="P35" s="27"/>
      <c r="Q35" s="27"/>
      <c r="R35" s="3"/>
      <c r="S35" s="3"/>
      <c r="T35" s="3"/>
      <c r="U35" s="3"/>
      <c r="V35" s="4"/>
      <c r="W35" s="4"/>
      <c r="X35" s="4"/>
      <c r="Y35" s="4"/>
      <c r="Z35" s="4"/>
    </row>
    <row r="36" spans="1:26" x14ac:dyDescent="0.25">
      <c r="A36" s="31"/>
      <c r="B36" s="28"/>
      <c r="C36" s="29"/>
      <c r="D36" s="29"/>
      <c r="E36" s="70"/>
      <c r="F36" s="73"/>
      <c r="G36" s="31"/>
      <c r="H36" s="31"/>
      <c r="I36" s="31"/>
      <c r="J36" s="1"/>
      <c r="K36" s="8"/>
      <c r="L36" s="3"/>
      <c r="M36" s="27"/>
      <c r="N36" s="27"/>
      <c r="O36" s="27"/>
      <c r="P36" s="27"/>
      <c r="Q36" s="27"/>
      <c r="R36" s="3"/>
      <c r="S36" s="3"/>
      <c r="T36" s="3"/>
      <c r="U36" s="3"/>
      <c r="V36" s="4"/>
      <c r="W36" s="4"/>
      <c r="X36" s="4"/>
      <c r="Y36" s="4"/>
      <c r="Z36" s="4"/>
    </row>
    <row r="37" spans="1:26" x14ac:dyDescent="0.25">
      <c r="A37" s="67"/>
      <c r="B37" s="28"/>
      <c r="C37" s="29"/>
      <c r="D37" s="29"/>
      <c r="E37" s="70"/>
      <c r="F37" s="71"/>
      <c r="G37" s="31"/>
      <c r="H37" s="31"/>
      <c r="I37" s="31"/>
      <c r="J37" s="1"/>
      <c r="K37" s="8"/>
      <c r="L37" s="3"/>
      <c r="M37" s="27"/>
      <c r="N37" s="27"/>
      <c r="O37" s="27"/>
      <c r="P37" s="27"/>
      <c r="Q37" s="27"/>
      <c r="R37" s="3"/>
      <c r="S37" s="3"/>
      <c r="T37" s="3"/>
      <c r="U37" s="3"/>
      <c r="V37" s="4"/>
      <c r="W37" s="4"/>
      <c r="X37" s="4"/>
      <c r="Y37" s="4"/>
      <c r="Z37" s="4"/>
    </row>
    <row r="38" spans="1:26" x14ac:dyDescent="0.25">
      <c r="A38" s="31"/>
      <c r="B38" s="25"/>
      <c r="C38" s="29"/>
      <c r="D38" s="29"/>
      <c r="E38" s="29"/>
      <c r="F38" s="31"/>
      <c r="G38" s="31"/>
      <c r="H38" s="31"/>
      <c r="I38" s="31"/>
      <c r="J38" s="1"/>
      <c r="K38" s="8"/>
      <c r="L38" s="3"/>
      <c r="M38" s="27"/>
      <c r="N38" s="27"/>
      <c r="O38" s="27"/>
      <c r="P38" s="27"/>
      <c r="Q38" s="27"/>
      <c r="R38" s="3"/>
      <c r="S38" s="3"/>
      <c r="T38" s="3"/>
      <c r="U38" s="3"/>
      <c r="V38" s="4"/>
      <c r="W38" s="4"/>
      <c r="X38" s="4"/>
      <c r="Y38" s="4"/>
      <c r="Z38" s="4"/>
    </row>
    <row r="39" spans="1:26" x14ac:dyDescent="0.25">
      <c r="A39" s="31"/>
      <c r="B39" s="25"/>
      <c r="C39" s="29"/>
      <c r="D39" s="29"/>
      <c r="E39" s="29"/>
      <c r="F39" s="31"/>
      <c r="G39" s="31"/>
      <c r="H39" s="31"/>
      <c r="I39" s="31"/>
      <c r="J39" s="1"/>
      <c r="K39" s="8"/>
      <c r="L39" s="3"/>
      <c r="M39" s="27"/>
      <c r="N39" s="27"/>
      <c r="O39" s="27"/>
      <c r="P39" s="27"/>
      <c r="Q39" s="27"/>
      <c r="R39" s="3"/>
      <c r="S39" s="3"/>
      <c r="T39" s="3"/>
      <c r="U39" s="3"/>
      <c r="V39" s="4"/>
      <c r="W39" s="4"/>
      <c r="X39" s="4"/>
      <c r="Y39" s="4"/>
      <c r="Z39" s="4"/>
    </row>
    <row r="40" spans="1:26" x14ac:dyDescent="0.25">
      <c r="A40" s="31"/>
      <c r="B40" s="25"/>
      <c r="C40" s="29"/>
      <c r="D40" s="29"/>
      <c r="E40" s="29"/>
      <c r="F40" s="31"/>
      <c r="G40" s="31"/>
      <c r="H40" s="31"/>
      <c r="I40" s="31"/>
      <c r="J40" s="1"/>
      <c r="K40" s="3"/>
      <c r="L40" s="3"/>
      <c r="M40" s="27"/>
      <c r="N40" s="27"/>
      <c r="O40" s="27"/>
      <c r="P40" s="27"/>
      <c r="Q40" s="27"/>
      <c r="R40" s="3"/>
      <c r="S40" s="3"/>
      <c r="T40" s="3"/>
      <c r="U40" s="3"/>
      <c r="V40" s="4"/>
      <c r="W40" s="4"/>
      <c r="X40" s="4"/>
      <c r="Y40" s="4"/>
      <c r="Z40" s="4"/>
    </row>
    <row r="41" spans="1:26" x14ac:dyDescent="0.25">
      <c r="A41" s="31"/>
      <c r="B41" s="25"/>
      <c r="C41" s="29"/>
      <c r="D41" s="29"/>
      <c r="E41" s="29"/>
      <c r="F41" s="31"/>
      <c r="G41" s="31"/>
      <c r="H41" s="31"/>
      <c r="I41" s="31"/>
      <c r="J41" s="68"/>
      <c r="K41" s="31"/>
      <c r="L41" s="3"/>
      <c r="M41" s="27"/>
      <c r="N41" s="27"/>
      <c r="O41" s="27"/>
      <c r="P41" s="27"/>
      <c r="Q41" s="27"/>
      <c r="R41" s="3"/>
      <c r="S41" s="3"/>
      <c r="T41" s="3"/>
      <c r="U41" s="3"/>
      <c r="V41" s="4"/>
      <c r="W41" s="4"/>
      <c r="X41" s="4"/>
      <c r="Y41" s="4"/>
      <c r="Z41" s="4"/>
    </row>
    <row r="42" spans="1:26" x14ac:dyDescent="0.25">
      <c r="A42" s="31"/>
      <c r="B42" s="25"/>
      <c r="C42" s="29"/>
      <c r="D42" s="29"/>
      <c r="E42" s="29"/>
      <c r="F42" s="31"/>
      <c r="G42" s="31"/>
      <c r="H42" s="31"/>
      <c r="I42" s="31"/>
      <c r="J42" s="68"/>
      <c r="K42" s="57"/>
      <c r="L42" s="3"/>
      <c r="M42" s="27"/>
      <c r="N42" s="27"/>
      <c r="O42" s="27"/>
      <c r="P42" s="27"/>
      <c r="Q42" s="27"/>
      <c r="R42" s="3"/>
      <c r="S42" s="3"/>
      <c r="T42" s="3"/>
      <c r="U42" s="3"/>
      <c r="V42" s="4"/>
      <c r="W42" s="4"/>
      <c r="X42" s="4"/>
      <c r="Y42" s="4"/>
      <c r="Z42" s="4"/>
    </row>
    <row r="43" spans="1:26" x14ac:dyDescent="0.25">
      <c r="A43" s="31"/>
      <c r="B43" s="25"/>
      <c r="C43" s="29"/>
      <c r="D43" s="29"/>
      <c r="E43" s="29"/>
      <c r="F43" s="31"/>
      <c r="G43" s="31"/>
      <c r="H43" s="31"/>
      <c r="I43" s="31"/>
      <c r="J43" s="68"/>
      <c r="K43" s="57"/>
      <c r="L43" s="3"/>
      <c r="M43" s="3"/>
      <c r="N43" s="3"/>
      <c r="O43" s="3"/>
      <c r="P43" s="3"/>
      <c r="Q43" s="3"/>
      <c r="R43" s="3"/>
      <c r="S43" s="3"/>
      <c r="T43" s="3"/>
      <c r="U43" s="3"/>
      <c r="V43" s="4"/>
      <c r="W43" s="4"/>
      <c r="X43" s="4"/>
      <c r="Y43" s="4"/>
      <c r="Z43" s="4"/>
    </row>
    <row r="44" spans="1:26" x14ac:dyDescent="0.25">
      <c r="A44" s="31"/>
      <c r="B44" s="28"/>
      <c r="C44" s="29"/>
      <c r="D44" s="29"/>
      <c r="E44" s="29"/>
      <c r="F44" s="31"/>
      <c r="G44" s="31"/>
      <c r="H44" s="31"/>
      <c r="I44" s="31"/>
      <c r="J44" s="68"/>
      <c r="K44" s="57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4"/>
      <c r="W44" s="4"/>
      <c r="X44" s="4"/>
      <c r="Y44" s="4"/>
      <c r="Z44" s="4"/>
    </row>
    <row r="45" spans="1:26" x14ac:dyDescent="0.25">
      <c r="A45" s="67"/>
      <c r="B45" s="28"/>
      <c r="C45" s="29"/>
      <c r="D45" s="29"/>
      <c r="E45" s="29"/>
      <c r="F45" s="31"/>
      <c r="G45" s="31"/>
      <c r="H45" s="31"/>
      <c r="I45" s="31"/>
      <c r="J45" s="4"/>
      <c r="K45" s="57"/>
      <c r="L45" s="57"/>
      <c r="M45" s="57"/>
      <c r="N45" s="57"/>
      <c r="O45" s="57"/>
      <c r="P45" s="57"/>
      <c r="Q45" s="57"/>
      <c r="R45" s="57"/>
      <c r="S45" s="31"/>
      <c r="T45" s="31"/>
      <c r="U45" s="31"/>
      <c r="V45" s="4"/>
      <c r="W45" s="4"/>
      <c r="X45" s="4"/>
      <c r="Y45" s="4"/>
      <c r="Z45" s="4"/>
    </row>
    <row r="46" spans="1:26" x14ac:dyDescent="0.25">
      <c r="A46" s="57"/>
      <c r="B46" s="25"/>
      <c r="C46" s="29"/>
      <c r="D46" s="29"/>
      <c r="E46" s="29"/>
      <c r="F46" s="31"/>
      <c r="G46" s="31"/>
      <c r="H46" s="31"/>
      <c r="I46" s="31"/>
      <c r="J46" s="4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4"/>
      <c r="W46" s="4"/>
      <c r="X46" s="4"/>
      <c r="Y46" s="4"/>
      <c r="Z46" s="4"/>
    </row>
    <row r="47" spans="1:26" x14ac:dyDescent="0.25">
      <c r="A47" s="31"/>
      <c r="B47" s="25"/>
      <c r="C47" s="29"/>
      <c r="D47" s="29"/>
      <c r="E47" s="29"/>
      <c r="F47" s="31"/>
      <c r="G47" s="31"/>
      <c r="H47" s="31"/>
      <c r="I47" s="31"/>
      <c r="J47" s="4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4"/>
      <c r="W47" s="4"/>
      <c r="X47" s="4"/>
      <c r="Y47" s="4"/>
      <c r="Z47" s="4"/>
    </row>
    <row r="48" spans="1:26" x14ac:dyDescent="0.25">
      <c r="A48" s="3"/>
      <c r="B48" s="25"/>
      <c r="C48" s="27"/>
      <c r="D48" s="27"/>
      <c r="E48" s="27"/>
      <c r="F48" s="3"/>
      <c r="G48" s="3"/>
      <c r="H48" s="3"/>
      <c r="I48" s="3"/>
      <c r="J48" s="4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4"/>
      <c r="W48" s="4"/>
      <c r="X48" s="4"/>
      <c r="Y48" s="4"/>
      <c r="Z48" s="4"/>
    </row>
    <row r="49" spans="1:26" x14ac:dyDescent="0.25">
      <c r="A49" s="3"/>
      <c r="B49" s="25"/>
      <c r="C49" s="27"/>
      <c r="D49" s="27"/>
      <c r="E49" s="27"/>
      <c r="F49" s="3"/>
      <c r="G49" s="3"/>
      <c r="H49" s="3"/>
      <c r="I49" s="3"/>
      <c r="J49" s="4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4"/>
      <c r="W49" s="4"/>
      <c r="X49" s="4"/>
      <c r="Y49" s="4"/>
      <c r="Z49" s="4"/>
    </row>
    <row r="50" spans="1:26" x14ac:dyDescent="0.25">
      <c r="A50" s="3"/>
      <c r="B50" s="25"/>
      <c r="C50" s="27"/>
      <c r="D50" s="27"/>
      <c r="E50" s="27"/>
      <c r="F50" s="3"/>
      <c r="G50" s="3"/>
      <c r="H50" s="3"/>
      <c r="I50" s="3"/>
      <c r="J50" s="4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4"/>
      <c r="W50" s="4"/>
      <c r="X50" s="4"/>
      <c r="Y50" s="4"/>
      <c r="Z50" s="4"/>
    </row>
    <row r="51" spans="1:26" x14ac:dyDescent="0.25">
      <c r="A51" s="3"/>
      <c r="B51" s="26"/>
      <c r="C51" s="27"/>
      <c r="D51" s="27"/>
      <c r="E51" s="27"/>
      <c r="F51" s="3"/>
      <c r="G51" s="3"/>
      <c r="H51" s="3"/>
      <c r="I51" s="3"/>
      <c r="J51" s="4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4"/>
      <c r="W51" s="4"/>
      <c r="X51" s="4"/>
      <c r="Y51" s="4"/>
      <c r="Z51" s="4"/>
    </row>
    <row r="52" spans="1:26" x14ac:dyDescent="0.25">
      <c r="A52" s="8"/>
      <c r="B52" s="27"/>
      <c r="C52" s="27"/>
      <c r="D52" s="27"/>
      <c r="E52" s="27"/>
      <c r="F52" s="3"/>
      <c r="G52" s="3"/>
      <c r="H52" s="3"/>
      <c r="I52" s="3"/>
      <c r="J52" s="4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4"/>
      <c r="W52" s="4"/>
      <c r="X52" s="4"/>
      <c r="Y52" s="4"/>
      <c r="Z52" s="4"/>
    </row>
    <row r="53" spans="1:26" x14ac:dyDescent="0.25">
      <c r="A53" s="3"/>
      <c r="B53" s="27"/>
      <c r="C53" s="27"/>
      <c r="D53" s="27"/>
      <c r="E53" s="27"/>
      <c r="F53" s="3"/>
      <c r="G53" s="3"/>
      <c r="H53" s="3"/>
      <c r="I53" s="3"/>
      <c r="J53" s="4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4"/>
      <c r="W53" s="4"/>
      <c r="X53" s="4"/>
      <c r="Y53" s="4"/>
      <c r="Z53" s="4"/>
    </row>
    <row r="54" spans="1:26" x14ac:dyDescent="0.25">
      <c r="A54" s="4"/>
      <c r="B54" s="4"/>
      <c r="C54" s="4"/>
      <c r="D54" s="4"/>
      <c r="E54" s="4"/>
      <c r="F54" s="3"/>
      <c r="G54" s="3"/>
      <c r="H54" s="3"/>
      <c r="I54" s="3"/>
      <c r="J54" s="4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4"/>
      <c r="W54" s="4"/>
      <c r="X54" s="4"/>
      <c r="Y54" s="4"/>
      <c r="Z54" s="4"/>
    </row>
    <row r="55" spans="1:26" x14ac:dyDescent="0.25">
      <c r="A55" s="4"/>
      <c r="B55" s="4"/>
      <c r="C55" s="4"/>
      <c r="D55" s="4"/>
      <c r="E55" s="4"/>
      <c r="F55" s="3"/>
      <c r="G55" s="3"/>
      <c r="H55" s="3"/>
      <c r="I55" s="3"/>
      <c r="J55" s="4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4"/>
      <c r="W55" s="4"/>
      <c r="X55" s="4"/>
      <c r="Y55" s="4"/>
      <c r="Z55" s="4"/>
    </row>
    <row r="56" spans="1:26" x14ac:dyDescent="0.25">
      <c r="A56" s="31"/>
      <c r="B56" s="29"/>
      <c r="C56" s="29"/>
      <c r="D56" s="29"/>
      <c r="E56" s="29"/>
      <c r="F56" s="31"/>
      <c r="G56" s="31"/>
      <c r="H56" s="31"/>
      <c r="I56" s="31"/>
      <c r="J56" s="4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4"/>
      <c r="W56" s="4"/>
      <c r="X56" s="4"/>
      <c r="Y56" s="4"/>
      <c r="Z56" s="4"/>
    </row>
    <row r="57" spans="1:26" x14ac:dyDescent="0.25">
      <c r="A57" s="57"/>
      <c r="B57" s="57"/>
      <c r="C57" s="57"/>
      <c r="D57" s="57"/>
      <c r="E57" s="57"/>
      <c r="F57" s="57"/>
      <c r="G57" s="57"/>
      <c r="H57" s="57"/>
      <c r="I57" s="57"/>
      <c r="J57" s="4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4"/>
      <c r="W57" s="4"/>
      <c r="X57" s="4"/>
      <c r="Y57" s="4"/>
      <c r="Z57" s="4"/>
    </row>
    <row r="58" spans="1:26" x14ac:dyDescent="0.25">
      <c r="A58" s="57"/>
      <c r="B58" s="57"/>
      <c r="C58" s="57"/>
      <c r="D58" s="57"/>
      <c r="E58" s="57"/>
      <c r="F58" s="57"/>
      <c r="G58" s="57"/>
      <c r="H58" s="57"/>
      <c r="I58" s="57"/>
      <c r="J58" s="4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4"/>
      <c r="W58" s="4"/>
      <c r="X58" s="4"/>
      <c r="Y58" s="4"/>
      <c r="Z58" s="4"/>
    </row>
    <row r="59" spans="1:26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4"/>
      <c r="W59" s="4"/>
      <c r="X59" s="4"/>
      <c r="Y59" s="4"/>
      <c r="Z59" s="4"/>
    </row>
  </sheetData>
  <conditionalFormatting sqref="A10">
    <cfRule type="expression" dxfId="65" priority="23">
      <formula>$B$10=TRUE</formula>
    </cfRule>
  </conditionalFormatting>
  <conditionalFormatting sqref="A11">
    <cfRule type="expression" dxfId="64" priority="45">
      <formula>$B$11=TRUE</formula>
    </cfRule>
  </conditionalFormatting>
  <conditionalFormatting sqref="A12">
    <cfRule type="expression" dxfId="63" priority="43" stopIfTrue="1">
      <formula>$B$10=TRUE</formula>
    </cfRule>
    <cfRule type="expression" dxfId="62" priority="51" stopIfTrue="1">
      <formula>$B$14=TRUE</formula>
    </cfRule>
    <cfRule type="expression" dxfId="61" priority="42" stopIfTrue="1">
      <formula>$B$13=TRUE</formula>
    </cfRule>
    <cfRule type="expression" dxfId="60" priority="22" stopIfTrue="1">
      <formula>$B$11=TRUE</formula>
    </cfRule>
  </conditionalFormatting>
  <conditionalFormatting sqref="A13">
    <cfRule type="expression" dxfId="59" priority="52">
      <formula>$B$13=TRUE</formula>
    </cfRule>
  </conditionalFormatting>
  <conditionalFormatting sqref="A14">
    <cfRule type="expression" dxfId="58" priority="56">
      <formula>$B$14=TRUE</formula>
    </cfRule>
  </conditionalFormatting>
  <conditionalFormatting sqref="A17">
    <cfRule type="expression" dxfId="57" priority="50">
      <formula>$B$17=TRUE</formula>
    </cfRule>
  </conditionalFormatting>
  <conditionalFormatting sqref="A18">
    <cfRule type="expression" dxfId="56" priority="55">
      <formula>$B$18=TRUE</formula>
    </cfRule>
  </conditionalFormatting>
  <conditionalFormatting sqref="A21">
    <cfRule type="expression" dxfId="55" priority="53">
      <formula>$B$21=TRUE</formula>
    </cfRule>
  </conditionalFormatting>
  <conditionalFormatting sqref="A22">
    <cfRule type="expression" dxfId="54" priority="46">
      <formula>$B$22=TRUE</formula>
    </cfRule>
  </conditionalFormatting>
  <conditionalFormatting sqref="A23">
    <cfRule type="expression" dxfId="53" priority="54">
      <formula>$B$23=TRUE</formula>
    </cfRule>
  </conditionalFormatting>
  <conditionalFormatting sqref="A24">
    <cfRule type="expression" dxfId="52" priority="21">
      <formula>$B$24=TRUE</formula>
    </cfRule>
  </conditionalFormatting>
  <conditionalFormatting sqref="A27">
    <cfRule type="expression" dxfId="51" priority="58">
      <formula>$B$27=TRUE</formula>
    </cfRule>
  </conditionalFormatting>
  <conditionalFormatting sqref="A29">
    <cfRule type="expression" dxfId="50" priority="11">
      <formula>$B$29=TRUE</formula>
    </cfRule>
  </conditionalFormatting>
  <conditionalFormatting sqref="A35">
    <cfRule type="expression" dxfId="49" priority="59">
      <formula>$B$35</formula>
    </cfRule>
  </conditionalFormatting>
  <conditionalFormatting sqref="A38">
    <cfRule type="expression" dxfId="48" priority="49">
      <formula>$B$38=TRUE</formula>
    </cfRule>
  </conditionalFormatting>
  <conditionalFormatting sqref="A39">
    <cfRule type="expression" dxfId="47" priority="62">
      <formula>$B$39=TRUE</formula>
    </cfRule>
  </conditionalFormatting>
  <conditionalFormatting sqref="A40">
    <cfRule type="expression" dxfId="46" priority="61">
      <formula>$B$40=TRUE</formula>
    </cfRule>
  </conditionalFormatting>
  <conditionalFormatting sqref="A41">
    <cfRule type="expression" dxfId="45" priority="48">
      <formula>$B$41=TRUE</formula>
    </cfRule>
  </conditionalFormatting>
  <conditionalFormatting sqref="A42">
    <cfRule type="expression" dxfId="44" priority="47">
      <formula>$B$42=TRUE</formula>
    </cfRule>
  </conditionalFormatting>
  <conditionalFormatting sqref="A43">
    <cfRule type="expression" dxfId="43" priority="60">
      <formula>$B$43=TRUE</formula>
    </cfRule>
  </conditionalFormatting>
  <conditionalFormatting sqref="A46">
    <cfRule type="expression" dxfId="42" priority="67">
      <formula>$B$46=TRUE</formula>
    </cfRule>
  </conditionalFormatting>
  <conditionalFormatting sqref="A47">
    <cfRule type="expression" dxfId="41" priority="66">
      <formula>$B$47=TRUE</formula>
    </cfRule>
  </conditionalFormatting>
  <conditionalFormatting sqref="A48">
    <cfRule type="expression" dxfId="40" priority="65">
      <formula>$B$48=TRUE</formula>
    </cfRule>
  </conditionalFormatting>
  <conditionalFormatting sqref="A49">
    <cfRule type="expression" dxfId="39" priority="64">
      <formula>$B$49=TRUE</formula>
    </cfRule>
  </conditionalFormatting>
  <conditionalFormatting sqref="A50">
    <cfRule type="expression" dxfId="38" priority="63">
      <formula>$B$50=TRUE</formula>
    </cfRule>
  </conditionalFormatting>
  <conditionalFormatting sqref="A28:F28">
    <cfRule type="expression" dxfId="37" priority="10">
      <formula>$B$29=TRUE</formula>
    </cfRule>
    <cfRule type="expression" dxfId="36" priority="57">
      <formula>$B$27=TRUE</formula>
    </cfRule>
  </conditionalFormatting>
  <conditionalFormatting sqref="F27">
    <cfRule type="expression" dxfId="35" priority="12">
      <formula>$B$27=TRUE</formula>
    </cfRule>
  </conditionalFormatting>
  <conditionalFormatting sqref="F29">
    <cfRule type="expression" dxfId="34" priority="41">
      <formula>$B$29=TRUE</formula>
    </cfRule>
  </conditionalFormatting>
  <conditionalFormatting sqref="F10:G10">
    <cfRule type="expression" dxfId="33" priority="19">
      <formula>$B$10=TRUE</formula>
    </cfRule>
  </conditionalFormatting>
  <conditionalFormatting sqref="F11:G11">
    <cfRule type="expression" dxfId="32" priority="20">
      <formula>$B$11=TRUE</formula>
    </cfRule>
  </conditionalFormatting>
  <conditionalFormatting sqref="F12:G12">
    <cfRule type="expression" dxfId="31" priority="15">
      <formula>$B$11=TRUE</formula>
    </cfRule>
    <cfRule type="expression" dxfId="30" priority="13">
      <formula>$B$14=TRUE</formula>
    </cfRule>
    <cfRule type="expression" dxfId="29" priority="14">
      <formula>$B$13=TRUE</formula>
    </cfRule>
    <cfRule type="expression" dxfId="28" priority="16">
      <formula>$B$10=TRUE</formula>
    </cfRule>
  </conditionalFormatting>
  <conditionalFormatting sqref="F13:G13">
    <cfRule type="expression" dxfId="27" priority="18">
      <formula>$B$13=TRUE</formula>
    </cfRule>
  </conditionalFormatting>
  <conditionalFormatting sqref="F14:G14">
    <cfRule type="expression" dxfId="26" priority="17">
      <formula>$B$14=TRUE</formula>
    </cfRule>
  </conditionalFormatting>
  <conditionalFormatting sqref="L6">
    <cfRule type="expression" dxfId="25" priority="36">
      <formula>$M$7=TRUE</formula>
    </cfRule>
    <cfRule type="expression" dxfId="24" priority="40">
      <formula>$M$8=TRUE</formula>
    </cfRule>
    <cfRule type="expression" dxfId="23" priority="35">
      <formula>$M$9=TRUE</formula>
    </cfRule>
  </conditionalFormatting>
  <conditionalFormatting sqref="L7">
    <cfRule type="expression" dxfId="22" priority="39">
      <formula>$M$7=TRUE</formula>
    </cfRule>
  </conditionalFormatting>
  <conditionalFormatting sqref="L8">
    <cfRule type="expression" dxfId="21" priority="38">
      <formula>$M$8=TRUE</formula>
    </cfRule>
  </conditionalFormatting>
  <conditionalFormatting sqref="L9">
    <cfRule type="expression" dxfId="20" priority="37">
      <formula>$M$9=TRUE</formula>
    </cfRule>
  </conditionalFormatting>
  <conditionalFormatting sqref="L12">
    <cfRule type="expression" dxfId="19" priority="77">
      <formula>$M$18=TRUE</formula>
    </cfRule>
    <cfRule type="expression" dxfId="18" priority="75">
      <formula>$M$13=TRUE</formula>
    </cfRule>
    <cfRule type="expression" dxfId="17" priority="76">
      <formula>$M$19=TRUE</formula>
    </cfRule>
    <cfRule type="expression" dxfId="16" priority="78">
      <formula>#REF!=TRUE</formula>
    </cfRule>
    <cfRule type="expression" dxfId="15" priority="79">
      <formula>$M$17=TRUE</formula>
    </cfRule>
    <cfRule type="expression" dxfId="14" priority="80">
      <formula>$M$15=TRUE</formula>
    </cfRule>
    <cfRule type="expression" dxfId="13" priority="81">
      <formula>$M$14=TRUE</formula>
    </cfRule>
  </conditionalFormatting>
  <conditionalFormatting sqref="L13">
    <cfRule type="expression" dxfId="12" priority="4">
      <formula>$M$13=TRUE</formula>
    </cfRule>
  </conditionalFormatting>
  <conditionalFormatting sqref="L14">
    <cfRule type="expression" dxfId="11" priority="33">
      <formula>$M$14=TRUE</formula>
    </cfRule>
  </conditionalFormatting>
  <conditionalFormatting sqref="L15">
    <cfRule type="expression" dxfId="10" priority="44">
      <formula>$M$15=TRUE</formula>
    </cfRule>
  </conditionalFormatting>
  <conditionalFormatting sqref="L16">
    <cfRule type="expression" dxfId="9" priority="82">
      <formula>M16=TRUE</formula>
    </cfRule>
  </conditionalFormatting>
  <conditionalFormatting sqref="L17">
    <cfRule type="expression" dxfId="8" priority="29">
      <formula>$M$17=TRUE</formula>
    </cfRule>
  </conditionalFormatting>
  <conditionalFormatting sqref="L18">
    <cfRule type="expression" dxfId="7" priority="31">
      <formula>$M$18=TRUE</formula>
    </cfRule>
  </conditionalFormatting>
  <conditionalFormatting sqref="L19">
    <cfRule type="expression" dxfId="6" priority="30">
      <formula>$M$19=TRUE</formula>
    </cfRule>
  </conditionalFormatting>
  <conditionalFormatting sqref="L22">
    <cfRule type="expression" dxfId="5" priority="9">
      <formula>$M$22=TRUE</formula>
    </cfRule>
  </conditionalFormatting>
  <conditionalFormatting sqref="L23">
    <cfRule type="expression" dxfId="4" priority="2">
      <formula>$M$23=TRUE</formula>
    </cfRule>
  </conditionalFormatting>
  <conditionalFormatting sqref="L24">
    <cfRule type="expression" dxfId="3" priority="8">
      <formula>$M$24=TRUE</formula>
    </cfRule>
  </conditionalFormatting>
  <conditionalFormatting sqref="L25">
    <cfRule type="expression" dxfId="2" priority="7">
      <formula>$M$25=TRUE</formula>
    </cfRule>
  </conditionalFormatting>
  <conditionalFormatting sqref="L26">
    <cfRule type="expression" dxfId="1" priority="6">
      <formula>$M$26=TRUE</formula>
    </cfRule>
  </conditionalFormatting>
  <conditionalFormatting sqref="L27">
    <cfRule type="expression" dxfId="0" priority="5">
      <formula>$M$27=TRUE</formula>
    </cfRule>
  </conditionalFormatting>
  <pageMargins left="0.7" right="0.7" top="0.75" bottom="0.75" header="0.3" footer="0.3"/>
  <ignoredErrors>
    <ignoredError sqref="D22 O18 O16" formula="1"/>
    <ignoredError sqref="Q9 Q16" numberStoredAsText="1"/>
  </ignoredError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 altText="">
                <anchor moveWithCells="1">
                  <from>
                    <xdr:col>1</xdr:col>
                    <xdr:colOff>180975</xdr:colOff>
                    <xdr:row>9</xdr:row>
                    <xdr:rowOff>9525</xdr:rowOff>
                  </from>
                  <to>
                    <xdr:col>1</xdr:col>
                    <xdr:colOff>390525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 altText="">
                <anchor moveWithCells="1">
                  <from>
                    <xdr:col>1</xdr:col>
                    <xdr:colOff>180975</xdr:colOff>
                    <xdr:row>13</xdr:row>
                    <xdr:rowOff>9525</xdr:rowOff>
                  </from>
                  <to>
                    <xdr:col>1</xdr:col>
                    <xdr:colOff>400050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 altText="">
                <anchor moveWithCells="1">
                  <from>
                    <xdr:col>1</xdr:col>
                    <xdr:colOff>180975</xdr:colOff>
                    <xdr:row>16</xdr:row>
                    <xdr:rowOff>171450</xdr:rowOff>
                  </from>
                  <to>
                    <xdr:col>1</xdr:col>
                    <xdr:colOff>419100</xdr:colOff>
                    <xdr:row>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 altText="">
                <anchor moveWithCells="1">
                  <from>
                    <xdr:col>1</xdr:col>
                    <xdr:colOff>180975</xdr:colOff>
                    <xdr:row>20</xdr:row>
                    <xdr:rowOff>0</xdr:rowOff>
                  </from>
                  <to>
                    <xdr:col>1</xdr:col>
                    <xdr:colOff>400050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 altText="">
                <anchor moveWithCells="1">
                  <from>
                    <xdr:col>1</xdr:col>
                    <xdr:colOff>180975</xdr:colOff>
                    <xdr:row>28</xdr:row>
                    <xdr:rowOff>0</xdr:rowOff>
                  </from>
                  <to>
                    <xdr:col>1</xdr:col>
                    <xdr:colOff>390525</xdr:colOff>
                    <xdr:row>29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 altText="">
                <anchor moveWithCells="1">
                  <from>
                    <xdr:col>1</xdr:col>
                    <xdr:colOff>180975</xdr:colOff>
                    <xdr:row>21</xdr:row>
                    <xdr:rowOff>0</xdr:rowOff>
                  </from>
                  <to>
                    <xdr:col>1</xdr:col>
                    <xdr:colOff>400050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 altText="">
                <anchor moveWithCells="1">
                  <from>
                    <xdr:col>1</xdr:col>
                    <xdr:colOff>180975</xdr:colOff>
                    <xdr:row>12</xdr:row>
                    <xdr:rowOff>9525</xdr:rowOff>
                  </from>
                  <to>
                    <xdr:col>1</xdr:col>
                    <xdr:colOff>390525</xdr:colOff>
                    <xdr:row>13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1</xdr:col>
                    <xdr:colOff>180975</xdr:colOff>
                    <xdr:row>15</xdr:row>
                    <xdr:rowOff>171450</xdr:rowOff>
                  </from>
                  <to>
                    <xdr:col>2</xdr:col>
                    <xdr:colOff>152400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 altText="">
                <anchor moveWithCells="1">
                  <from>
                    <xdr:col>1</xdr:col>
                    <xdr:colOff>180975</xdr:colOff>
                    <xdr:row>20</xdr:row>
                    <xdr:rowOff>200025</xdr:rowOff>
                  </from>
                  <to>
                    <xdr:col>1</xdr:col>
                    <xdr:colOff>419100</xdr:colOff>
                    <xdr:row>22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 altText="">
                <anchor moveWithCells="1">
                  <from>
                    <xdr:col>1</xdr:col>
                    <xdr:colOff>180975</xdr:colOff>
                    <xdr:row>22</xdr:row>
                    <xdr:rowOff>0</xdr:rowOff>
                  </from>
                  <to>
                    <xdr:col>1</xdr:col>
                    <xdr:colOff>400050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 altText="">
                <anchor moveWithCells="1">
                  <from>
                    <xdr:col>12</xdr:col>
                    <xdr:colOff>180975</xdr:colOff>
                    <xdr:row>6</xdr:row>
                    <xdr:rowOff>190500</xdr:rowOff>
                  </from>
                  <to>
                    <xdr:col>12</xdr:col>
                    <xdr:colOff>390525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 altText="">
                <anchor moveWithCells="1">
                  <from>
                    <xdr:col>12</xdr:col>
                    <xdr:colOff>180975</xdr:colOff>
                    <xdr:row>8</xdr:row>
                    <xdr:rowOff>9525</xdr:rowOff>
                  </from>
                  <to>
                    <xdr:col>12</xdr:col>
                    <xdr:colOff>400050</xdr:colOff>
                    <xdr:row>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 altText="">
                <anchor moveWithCells="1">
                  <from>
                    <xdr:col>12</xdr:col>
                    <xdr:colOff>180975</xdr:colOff>
                    <xdr:row>14</xdr:row>
                    <xdr:rowOff>9525</xdr:rowOff>
                  </from>
                  <to>
                    <xdr:col>12</xdr:col>
                    <xdr:colOff>400050</xdr:colOff>
                    <xdr:row>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 altText="">
                <anchor moveWithCells="1">
                  <from>
                    <xdr:col>12</xdr:col>
                    <xdr:colOff>180975</xdr:colOff>
                    <xdr:row>16</xdr:row>
                    <xdr:rowOff>9525</xdr:rowOff>
                  </from>
                  <to>
                    <xdr:col>12</xdr:col>
                    <xdr:colOff>400050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 altText="">
                <anchor moveWithCells="1">
                  <from>
                    <xdr:col>12</xdr:col>
                    <xdr:colOff>180975</xdr:colOff>
                    <xdr:row>17</xdr:row>
                    <xdr:rowOff>0</xdr:rowOff>
                  </from>
                  <to>
                    <xdr:col>13</xdr:col>
                    <xdr:colOff>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defaultSize="0" autoFill="0" autoLine="0" autoPict="0" altText="">
                <anchor moveWithCells="1">
                  <from>
                    <xdr:col>12</xdr:col>
                    <xdr:colOff>180975</xdr:colOff>
                    <xdr:row>18</xdr:row>
                    <xdr:rowOff>9525</xdr:rowOff>
                  </from>
                  <to>
                    <xdr:col>12</xdr:col>
                    <xdr:colOff>400050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defaultSize="0" autoFill="0" autoLine="0" autoPict="0" altText="">
                <anchor moveWithCells="1">
                  <from>
                    <xdr:col>12</xdr:col>
                    <xdr:colOff>180975</xdr:colOff>
                    <xdr:row>21</xdr:row>
                    <xdr:rowOff>9525</xdr:rowOff>
                  </from>
                  <to>
                    <xdr:col>12</xdr:col>
                    <xdr:colOff>390525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defaultSize="0" autoFill="0" autoLine="0" autoPict="0" altText="">
                <anchor moveWithCells="1">
                  <from>
                    <xdr:col>12</xdr:col>
                    <xdr:colOff>180975</xdr:colOff>
                    <xdr:row>22</xdr:row>
                    <xdr:rowOff>9525</xdr:rowOff>
                  </from>
                  <to>
                    <xdr:col>13</xdr:col>
                    <xdr:colOff>0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1" name="Check Box 19">
              <controlPr defaultSize="0" autoFill="0" autoLine="0" autoPict="0" altText="">
                <anchor moveWithCells="1">
                  <from>
                    <xdr:col>12</xdr:col>
                    <xdr:colOff>180975</xdr:colOff>
                    <xdr:row>24</xdr:row>
                    <xdr:rowOff>9525</xdr:rowOff>
                  </from>
                  <to>
                    <xdr:col>12</xdr:col>
                    <xdr:colOff>400050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 altText="">
                <anchor moveWithCells="1">
                  <from>
                    <xdr:col>12</xdr:col>
                    <xdr:colOff>180975</xdr:colOff>
                    <xdr:row>25</xdr:row>
                    <xdr:rowOff>9525</xdr:rowOff>
                  </from>
                  <to>
                    <xdr:col>12</xdr:col>
                    <xdr:colOff>390525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 altText="">
                <anchor moveWithCells="1">
                  <from>
                    <xdr:col>12</xdr:col>
                    <xdr:colOff>180975</xdr:colOff>
                    <xdr:row>26</xdr:row>
                    <xdr:rowOff>9525</xdr:rowOff>
                  </from>
                  <to>
                    <xdr:col>13</xdr:col>
                    <xdr:colOff>0</xdr:colOff>
                    <xdr:row>27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 altText="texr">
                <anchor moveWithCells="1">
                  <from>
                    <xdr:col>12</xdr:col>
                    <xdr:colOff>180975</xdr:colOff>
                    <xdr:row>6</xdr:row>
                    <xdr:rowOff>9525</xdr:rowOff>
                  </from>
                  <to>
                    <xdr:col>12</xdr:col>
                    <xdr:colOff>409575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 altText="">
                <anchor moveWithCells="1">
                  <from>
                    <xdr:col>12</xdr:col>
                    <xdr:colOff>180975</xdr:colOff>
                    <xdr:row>13</xdr:row>
                    <xdr:rowOff>9525</xdr:rowOff>
                  </from>
                  <to>
                    <xdr:col>12</xdr:col>
                    <xdr:colOff>400050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 altText="">
                <anchor moveWithCells="1">
                  <from>
                    <xdr:col>12</xdr:col>
                    <xdr:colOff>180975</xdr:colOff>
                    <xdr:row>17</xdr:row>
                    <xdr:rowOff>9525</xdr:rowOff>
                  </from>
                  <to>
                    <xdr:col>13</xdr:col>
                    <xdr:colOff>0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 altText="">
                <anchor moveWithCells="1">
                  <from>
                    <xdr:col>1</xdr:col>
                    <xdr:colOff>180975</xdr:colOff>
                    <xdr:row>26</xdr:row>
                    <xdr:rowOff>0</xdr:rowOff>
                  </from>
                  <to>
                    <xdr:col>1</xdr:col>
                    <xdr:colOff>390525</xdr:colOff>
                    <xdr:row>27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 altText="">
                <anchor moveWithCells="1">
                  <from>
                    <xdr:col>1</xdr:col>
                    <xdr:colOff>180975</xdr:colOff>
                    <xdr:row>10</xdr:row>
                    <xdr:rowOff>9525</xdr:rowOff>
                  </from>
                  <to>
                    <xdr:col>1</xdr:col>
                    <xdr:colOff>390525</xdr:colOff>
                    <xdr:row>11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 altText="">
                <anchor moveWithCells="1">
                  <from>
                    <xdr:col>1</xdr:col>
                    <xdr:colOff>180975</xdr:colOff>
                    <xdr:row>23</xdr:row>
                    <xdr:rowOff>0</xdr:rowOff>
                  </from>
                  <to>
                    <xdr:col>1</xdr:col>
                    <xdr:colOff>400050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 altText="">
                <anchor moveWithCells="1">
                  <from>
                    <xdr:col>12</xdr:col>
                    <xdr:colOff>180975</xdr:colOff>
                    <xdr:row>23</xdr:row>
                    <xdr:rowOff>9525</xdr:rowOff>
                  </from>
                  <to>
                    <xdr:col>13</xdr:col>
                    <xdr:colOff>0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 altText="">
                <anchor moveWithCells="1">
                  <from>
                    <xdr:col>12</xdr:col>
                    <xdr:colOff>180975</xdr:colOff>
                    <xdr:row>12</xdr:row>
                    <xdr:rowOff>9525</xdr:rowOff>
                  </from>
                  <to>
                    <xdr:col>12</xdr:col>
                    <xdr:colOff>400050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 altText="">
                <anchor moveWithCells="1">
                  <from>
                    <xdr:col>12</xdr:col>
                    <xdr:colOff>180975</xdr:colOff>
                    <xdr:row>14</xdr:row>
                    <xdr:rowOff>9525</xdr:rowOff>
                  </from>
                  <to>
                    <xdr:col>12</xdr:col>
                    <xdr:colOff>400050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 altText="">
                <anchor moveWithCells="1">
                  <from>
                    <xdr:col>12</xdr:col>
                    <xdr:colOff>180975</xdr:colOff>
                    <xdr:row>15</xdr:row>
                    <xdr:rowOff>9525</xdr:rowOff>
                  </from>
                  <to>
                    <xdr:col>13</xdr:col>
                    <xdr:colOff>0</xdr:colOff>
                    <xdr:row>16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Build Fighters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Gundberg</dc:creator>
  <cp:lastModifiedBy>Dean Gundberg</cp:lastModifiedBy>
  <dcterms:created xsi:type="dcterms:W3CDTF">2025-12-07T00:52:01Z</dcterms:created>
  <dcterms:modified xsi:type="dcterms:W3CDTF">2025-12-13T00:53:52Z</dcterms:modified>
</cp:coreProperties>
</file>